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autoCompressPictures="0"/>
  <bookViews>
    <workbookView xWindow="1095" yWindow="1365" windowWidth="20730" windowHeight="11760"/>
  </bookViews>
  <sheets>
    <sheet name="Cálculo NPVR" sheetId="1" r:id="rId1"/>
    <sheet name="Calculos" sheetId="4" state="hidden" r:id="rId2"/>
    <sheet name="Matriz de Gestão de Risco" sheetId="5" r:id="rId3"/>
    <sheet name="Sheet1" sheetId="6" state="hidden" r:id="rId4"/>
  </sheets>
  <definedNames>
    <definedName name="TipoEmpresa" localSheetId="0">'Cálculo NPVR'!#REF!</definedName>
  </definedNames>
  <calcPr calcId="14562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C8" i="4"/>
  <c r="C6" i="4"/>
  <c r="C7" i="4"/>
  <c r="C10" i="4"/>
  <c r="B10" i="4"/>
  <c r="E10" i="4"/>
  <c r="C16" i="4"/>
  <c r="C17" i="4"/>
  <c r="C15" i="4"/>
  <c r="C14" i="4"/>
  <c r="C18" i="4"/>
  <c r="C20" i="4"/>
  <c r="B20" i="4"/>
  <c r="E20" i="4"/>
  <c r="C65" i="4"/>
  <c r="C68" i="4"/>
  <c r="C64" i="4"/>
  <c r="C67" i="4"/>
  <c r="C66" i="4"/>
  <c r="C70" i="4"/>
  <c r="B70" i="4"/>
  <c r="E70" i="4"/>
  <c r="C44" i="4"/>
  <c r="C46" i="4"/>
  <c r="C47" i="4"/>
  <c r="C45" i="4"/>
  <c r="C48" i="4"/>
  <c r="C50" i="4"/>
  <c r="B50" i="4"/>
  <c r="E50" i="4"/>
  <c r="C35" i="4"/>
  <c r="C34" i="4"/>
  <c r="C37" i="4"/>
  <c r="C36" i="4"/>
  <c r="C38" i="4"/>
  <c r="C40" i="4"/>
  <c r="B40" i="4"/>
  <c r="E40" i="4"/>
  <c r="C54" i="4"/>
  <c r="C58" i="4"/>
  <c r="C56" i="4"/>
  <c r="C55" i="4"/>
  <c r="C57" i="4"/>
  <c r="C60" i="4"/>
  <c r="B60" i="4"/>
  <c r="E60" i="4"/>
  <c r="C24" i="4"/>
  <c r="C27" i="4"/>
  <c r="C28" i="4"/>
  <c r="C26" i="4"/>
  <c r="C25" i="4"/>
  <c r="C30" i="4"/>
  <c r="B30" i="4"/>
  <c r="E30" i="4"/>
  <c r="B72" i="4"/>
  <c r="D16" i="4"/>
  <c r="D17" i="4"/>
  <c r="D15" i="4"/>
  <c r="D14" i="4"/>
  <c r="D18" i="4"/>
  <c r="D20" i="4"/>
  <c r="D8" i="4"/>
  <c r="D5" i="4"/>
  <c r="D6" i="4"/>
  <c r="D7" i="4"/>
  <c r="D10" i="4"/>
  <c r="E13" i="4"/>
  <c r="E17" i="4"/>
  <c r="D65" i="4"/>
  <c r="D68" i="4"/>
  <c r="D64" i="4"/>
  <c r="D67" i="4"/>
  <c r="D66" i="4"/>
  <c r="D70" i="4"/>
  <c r="E63" i="4"/>
  <c r="E67" i="4"/>
  <c r="D44" i="4"/>
  <c r="D46" i="4"/>
  <c r="D47" i="4"/>
  <c r="D45" i="4"/>
  <c r="D48" i="4"/>
  <c r="D50" i="4"/>
  <c r="E43" i="4"/>
  <c r="E47" i="4"/>
  <c r="D35" i="4"/>
  <c r="D34" i="4"/>
  <c r="D37" i="4"/>
  <c r="D36" i="4"/>
  <c r="D38" i="4"/>
  <c r="D40" i="4"/>
  <c r="E33" i="4"/>
  <c r="E37" i="4"/>
  <c r="D54" i="4"/>
  <c r="D58" i="4"/>
  <c r="D56" i="4"/>
  <c r="D55" i="4"/>
  <c r="D57" i="4"/>
  <c r="D60" i="4"/>
  <c r="E53" i="4"/>
  <c r="E57" i="4"/>
  <c r="D24" i="4"/>
  <c r="D27" i="4"/>
  <c r="D28" i="4"/>
  <c r="D26" i="4"/>
  <c r="D25" i="4"/>
  <c r="D30" i="4"/>
  <c r="E23" i="4"/>
  <c r="E27" i="4"/>
  <c r="B75" i="4"/>
  <c r="C93" i="1"/>
  <c r="B95" i="1"/>
  <c r="B13" i="1"/>
  <c r="C71" i="1"/>
  <c r="C56" i="1"/>
  <c r="C45" i="1"/>
  <c r="C82" i="1"/>
  <c r="C30" i="1"/>
  <c r="C19" i="1"/>
</calcChain>
</file>

<file path=xl/sharedStrings.xml><?xml version="1.0" encoding="utf-8"?>
<sst xmlns="http://schemas.openxmlformats.org/spreadsheetml/2006/main" count="147" uniqueCount="70">
  <si>
    <t>Todos internos</t>
  </si>
  <si>
    <t>Poucos ou nenhum interno</t>
  </si>
  <si>
    <t>Empresa é lider</t>
  </si>
  <si>
    <t>Segmento novo / baixa presença</t>
  </si>
  <si>
    <t>Presença parcial no mercado alvo</t>
  </si>
  <si>
    <t>PONTOS</t>
  </si>
  <si>
    <t>(A) REQUISITOS DA CADEIA</t>
  </si>
  <si>
    <t>(B) SEGMENTO DO MERCADO</t>
  </si>
  <si>
    <t>(C) INOVAÇÃO</t>
  </si>
  <si>
    <t>(D) RECURSOS</t>
  </si>
  <si>
    <t>Tecnologia incremental, bem entendida</t>
  </si>
  <si>
    <t>Nova tecnologia, conceitos sendo testados</t>
  </si>
  <si>
    <t>Nova tecnologia, já com protótipos testados</t>
  </si>
  <si>
    <t>Equipe já atuou em projeto semelhante</t>
  </si>
  <si>
    <t>Equipe incompleta / com pouca experiência na área</t>
  </si>
  <si>
    <t>(E) INTERAÇÃO</t>
  </si>
  <si>
    <t>(F) ESPECIFICAÇÃO</t>
  </si>
  <si>
    <t>Pesquisa com o usuário primário realizada/planejada antes do desenvolvimento</t>
  </si>
  <si>
    <t>Sem pesquisa, atributos definidos internamente</t>
  </si>
  <si>
    <t>New Venture</t>
  </si>
  <si>
    <t>Novas Categorias</t>
  </si>
  <si>
    <t>Novas Plataformas</t>
  </si>
  <si>
    <t>Novos Produtos Derivados</t>
  </si>
  <si>
    <t>TIPO DE EMPRESA</t>
  </si>
  <si>
    <t>Foi selecionado?</t>
  </si>
  <si>
    <t>Selecionou só um?</t>
  </si>
  <si>
    <t>"1" se selecionado</t>
  </si>
  <si>
    <t>Soma da seleção:</t>
  </si>
  <si>
    <t>Tipo da seleção</t>
  </si>
  <si>
    <t>Qual tipo?</t>
  </si>
  <si>
    <t>Tipo</t>
  </si>
  <si>
    <t>Tipo:</t>
  </si>
  <si>
    <t>Pontos</t>
  </si>
  <si>
    <t>Fator</t>
  </si>
  <si>
    <t>A</t>
  </si>
  <si>
    <t>Mercado</t>
  </si>
  <si>
    <t>Usuário</t>
  </si>
  <si>
    <t>Classe</t>
  </si>
  <si>
    <t>Tecnico</t>
  </si>
  <si>
    <t>Coluna</t>
  </si>
  <si>
    <t>Nada selecionado</t>
  </si>
  <si>
    <t>Pontuação total (%)</t>
  </si>
  <si>
    <t>C</t>
  </si>
  <si>
    <t>D</t>
  </si>
  <si>
    <t>B</t>
  </si>
  <si>
    <t>E</t>
  </si>
  <si>
    <t>F</t>
  </si>
  <si>
    <t>Erros no preenchimento</t>
  </si>
  <si>
    <t>Erros</t>
  </si>
  <si>
    <t>Todos os elementos da cadeia existem internamente ou via parceiros?</t>
  </si>
  <si>
    <t>A empresa já possui presença no segmento de mercado?</t>
  </si>
  <si>
    <t>GESTÃO DE RISCOS - NPVR</t>
  </si>
  <si>
    <t>Maioria interna ou via parceiros</t>
  </si>
  <si>
    <t>Sem pesquisa com o usuário primário, somente estudos secundários</t>
  </si>
  <si>
    <t>Nova equipe de desenvolvedores, com alguma experiência</t>
  </si>
  <si>
    <t>Sim, o produto é uma extensão de design em mercado existente</t>
  </si>
  <si>
    <t>O produto é um novo design em mercado existente</t>
  </si>
  <si>
    <t>O produto é um novo design em novo mercado</t>
  </si>
  <si>
    <t>Qual o estágio de desenvolvimento da tecnologia no lançamento? Já existe um modelo similar no mercado?</t>
  </si>
  <si>
    <t>A equipe já possui experiência em projetos semelhantes?</t>
  </si>
  <si>
    <t>Quem define os atributos do produto? Ocorreu uma pesquisa com o usuário antecipadamente?</t>
  </si>
  <si>
    <t>Os primeiros clientes possuem conhecimento sobre a proposta de valor/design da inovação?</t>
  </si>
  <si>
    <t>PREENCHA OS ITENS ABAIXO DE ACORDO COM OS DADOS DA SUA EMPRESA</t>
  </si>
  <si>
    <t>RISCO DE MERCADO</t>
  </si>
  <si>
    <t>RISCO TÉCNICO</t>
  </si>
  <si>
    <t>RISCO DE USUÁRIO</t>
  </si>
  <si>
    <t>Resultado Final</t>
  </si>
  <si>
    <t xml:space="preserve"> </t>
  </si>
  <si>
    <r>
      <rPr>
        <b/>
        <sz val="14"/>
        <color theme="0"/>
        <rFont val="Helvetica"/>
      </rPr>
      <t>VEJA O VÍDEO</t>
    </r>
    <r>
      <rPr>
        <sz val="14"/>
        <color theme="0"/>
        <rFont val="Helvetica"/>
      </rPr>
      <t xml:space="preserve"> PARA ENTENDER OS QUADRANTES DA MATRIZ</t>
    </r>
  </si>
  <si>
    <r>
      <rPr>
        <b/>
        <sz val="14"/>
        <color theme="0"/>
        <rFont val="Helvetica"/>
      </rPr>
      <t>VEJA O VÍDEO</t>
    </r>
    <r>
      <rPr>
        <sz val="14"/>
        <color theme="0"/>
        <rFont val="Helvetica"/>
      </rPr>
      <t xml:space="preserve"> PARA PREENCHER A PLANILHA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</si>
</sst>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Helvetica"/>
    </font>
    <font>
      <sz val="11"/>
      <color theme="0"/>
      <name val="Helvetica"/>
    </font>
    <font>
      <b/>
      <sz val="18"/>
      <color theme="0"/>
      <name val="Helvetica"/>
    </font>
    <font>
      <b/>
      <sz val="12"/>
      <color theme="0"/>
      <name val="Helvetica"/>
    </font>
    <font>
      <b/>
      <sz val="11"/>
      <color theme="0"/>
      <name val="Helvetica"/>
    </font>
    <font>
      <sz val="11"/>
      <name val="Helvetica"/>
    </font>
    <font>
      <b/>
      <sz val="11"/>
      <color theme="1"/>
      <name val="Helvetica"/>
    </font>
    <font>
      <b/>
      <sz val="11"/>
      <name val="Helvetica"/>
    </font>
    <font>
      <b/>
      <sz val="16"/>
      <name val="Helvetica"/>
    </font>
    <font>
      <sz val="10"/>
      <color theme="1"/>
      <name val="Helvetica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Helvetica"/>
    </font>
    <font>
      <b/>
      <sz val="14"/>
      <color theme="0"/>
      <name val="Helvetica"/>
    </font>
  </fonts>
  <fills count="9">
    <fill>
      <patternFill patternType="none"/>
    </fill>
    <fill>
      <patternFill patternType="gray125"/>
    </fill>
    <fill>
      <patternFill patternType="solid">
        <fgColor rgb="FF005A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15A3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1B9897"/>
        <bgColor indexed="64"/>
      </patternFill>
    </fill>
  </fills>
  <borders count="25">
    <border>
      <left/>
      <right/>
      <top/>
      <bottom/>
      <diagonal/>
    </border>
    <border>
      <left style="thin">
        <color rgb="FF005A9B"/>
      </left>
      <right style="thin">
        <color rgb="FF005A9B"/>
      </right>
      <top style="thin">
        <color rgb="FF005A9B"/>
      </top>
      <bottom style="thin">
        <color rgb="FF005A9B"/>
      </bottom>
      <diagonal/>
    </border>
    <border>
      <left style="thin">
        <color rgb="FF005A9B"/>
      </left>
      <right style="thin">
        <color rgb="FF005A9B"/>
      </right>
      <top style="thin">
        <color rgb="FF005A9B"/>
      </top>
      <bottom/>
      <diagonal/>
    </border>
    <border>
      <left style="thin">
        <color rgb="FF005A9B"/>
      </left>
      <right/>
      <top style="thin">
        <color rgb="FF005A9B"/>
      </top>
      <bottom style="thin">
        <color rgb="FF005A9B"/>
      </bottom>
      <diagonal/>
    </border>
    <border>
      <left style="medium">
        <color rgb="FF005A9B"/>
      </left>
      <right style="medium">
        <color rgb="FF005A9B"/>
      </right>
      <top style="medium">
        <color rgb="FF005A9B"/>
      </top>
      <bottom style="thin">
        <color rgb="FF005A9B"/>
      </bottom>
      <diagonal/>
    </border>
    <border>
      <left style="medium">
        <color rgb="FF005A9B"/>
      </left>
      <right style="medium">
        <color rgb="FF005A9B"/>
      </right>
      <top style="thin">
        <color rgb="FF005A9B"/>
      </top>
      <bottom style="medium">
        <color rgb="FF005A9B"/>
      </bottom>
      <diagonal/>
    </border>
    <border>
      <left/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  <border>
      <left/>
      <right/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6" tint="0.59999389629810485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rgb="FF005A9B"/>
      </right>
      <top style="thin">
        <color theme="6" tint="0.59999389629810485"/>
      </top>
      <bottom/>
      <diagonal/>
    </border>
    <border>
      <left/>
      <right/>
      <top style="thin">
        <color theme="3" tint="0.59999389629810485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1" xfId="0" applyFont="1" applyBorder="1"/>
    <xf numFmtId="2" fontId="0" fillId="0" borderId="1" xfId="0" applyNumberFormat="1" applyBorder="1"/>
    <xf numFmtId="0" fontId="4" fillId="0" borderId="3" xfId="0" applyFont="1" applyBorder="1"/>
    <xf numFmtId="0" fontId="2" fillId="2" borderId="4" xfId="0" applyFont="1" applyFill="1" applyBorder="1"/>
    <xf numFmtId="0" fontId="3" fillId="0" borderId="5" xfId="0" applyFont="1" applyBorder="1" applyAlignment="1">
      <alignment horizontal="center"/>
    </xf>
    <xf numFmtId="9" fontId="4" fillId="0" borderId="1" xfId="1" applyFont="1" applyBorder="1"/>
    <xf numFmtId="0" fontId="6" fillId="3" borderId="0" xfId="0" applyFont="1" applyFill="1"/>
    <xf numFmtId="0" fontId="0" fillId="3" borderId="0" xfId="0" applyFill="1"/>
    <xf numFmtId="0" fontId="7" fillId="0" borderId="0" xfId="0" applyFont="1"/>
    <xf numFmtId="0" fontId="8" fillId="0" borderId="0" xfId="0" applyFont="1"/>
    <xf numFmtId="0" fontId="7" fillId="0" borderId="20" xfId="0" applyFont="1" applyFill="1" applyBorder="1"/>
    <xf numFmtId="0" fontId="7" fillId="0" borderId="21" xfId="0" applyFont="1" applyFill="1" applyBorder="1"/>
    <xf numFmtId="0" fontId="7" fillId="0" borderId="16" xfId="0" applyFont="1" applyFill="1" applyBorder="1"/>
    <xf numFmtId="0" fontId="7" fillId="0" borderId="11" xfId="0" applyFont="1" applyBorder="1"/>
    <xf numFmtId="0" fontId="7" fillId="0" borderId="17" xfId="0" applyFont="1" applyFill="1" applyBorder="1"/>
    <xf numFmtId="0" fontId="7" fillId="0" borderId="0" xfId="0" applyFont="1" applyBorder="1"/>
    <xf numFmtId="0" fontId="7" fillId="0" borderId="10" xfId="0" applyFont="1" applyBorder="1"/>
    <xf numFmtId="0" fontId="7" fillId="0" borderId="9" xfId="0" applyFont="1" applyBorder="1"/>
    <xf numFmtId="0" fontId="7" fillId="0" borderId="18" xfId="0" applyFont="1" applyFill="1" applyBorder="1"/>
    <xf numFmtId="0" fontId="7" fillId="0" borderId="19" xfId="0" applyFont="1" applyFill="1" applyBorder="1"/>
    <xf numFmtId="0" fontId="7" fillId="0" borderId="0" xfId="0" applyFont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2" fontId="7" fillId="0" borderId="0" xfId="0" applyNumberFormat="1" applyFont="1"/>
    <xf numFmtId="0" fontId="7" fillId="0" borderId="0" xfId="0" applyFont="1" applyBorder="1" applyAlignment="1"/>
    <xf numFmtId="0" fontId="12" fillId="0" borderId="0" xfId="0" applyFont="1"/>
    <xf numFmtId="0" fontId="13" fillId="3" borderId="0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left"/>
    </xf>
    <xf numFmtId="0" fontId="8" fillId="5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8" fillId="6" borderId="2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wrapText="1"/>
    </xf>
    <xf numFmtId="0" fontId="8" fillId="8" borderId="2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/>
    </xf>
    <xf numFmtId="9" fontId="15" fillId="0" borderId="22" xfId="1" applyFont="1" applyBorder="1" applyAlignment="1">
      <alignment horizontal="center" vertical="center" wrapText="1"/>
    </xf>
    <xf numFmtId="0" fontId="7" fillId="0" borderId="22" xfId="0" applyFont="1" applyBorder="1"/>
    <xf numFmtId="0" fontId="7" fillId="0" borderId="24" xfId="0" applyFont="1" applyBorder="1"/>
    <xf numFmtId="0" fontId="16" fillId="0" borderId="22" xfId="0" applyFont="1" applyFill="1" applyBorder="1" applyAlignment="1">
      <alignment horizontal="left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0" fillId="3" borderId="0" xfId="0" applyFill="1" applyAlignment="1">
      <alignment wrapText="1"/>
    </xf>
    <xf numFmtId="0" fontId="6" fillId="3" borderId="0" xfId="0" applyFont="1" applyFill="1" applyAlignment="1">
      <alignment wrapText="1"/>
    </xf>
    <xf numFmtId="0" fontId="17" fillId="3" borderId="0" xfId="0" applyFont="1" applyFill="1" applyAlignment="1">
      <alignment vertical="center"/>
    </xf>
    <xf numFmtId="0" fontId="19" fillId="5" borderId="0" xfId="2" applyFont="1" applyFill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2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</cellXfs>
  <cellStyles count="3">
    <cellStyle name="Hiperlink" xfId="2" builtinId="8"/>
    <cellStyle name="Normal" xfId="0" builtinId="0"/>
    <cellStyle name="Porcentagem" xfId="1" builtinId="5"/>
  </cellStyles>
  <dxfs count="31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15A31"/>
      <color rgb="FF1B9897"/>
      <color rgb="FF005A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Calculos!$B$5" lockText="1" noThreeD="1"/>
</file>

<file path=xl/ctrlProps/ctrlProp10.xml><?xml version="1.0" encoding="utf-8"?>
<formControlPr xmlns="http://schemas.microsoft.com/office/spreadsheetml/2009/9/main" objectType="CheckBox" fmlaLink="Calculos!$B$25" lockText="1" noThreeD="1"/>
</file>

<file path=xl/ctrlProps/ctrlProp11.xml><?xml version="1.0" encoding="utf-8"?>
<formControlPr xmlns="http://schemas.microsoft.com/office/spreadsheetml/2009/9/main" objectType="CheckBox" checked="Checked" fmlaLink="Calculos!$B$26" lockText="1" noThreeD="1"/>
</file>

<file path=xl/ctrlProps/ctrlProp12.xml><?xml version="1.0" encoding="utf-8"?>
<formControlPr xmlns="http://schemas.microsoft.com/office/spreadsheetml/2009/9/main" objectType="CheckBox" fmlaLink="Calculos!$B$27" lockText="1" noThreeD="1"/>
</file>

<file path=xl/ctrlProps/ctrlProp13.xml><?xml version="1.0" encoding="utf-8"?>
<formControlPr xmlns="http://schemas.microsoft.com/office/spreadsheetml/2009/9/main" objectType="CheckBox" fmlaLink="Calculos!$B$28" lockText="1" noThreeD="1"/>
</file>

<file path=xl/ctrlProps/ctrlProp14.xml><?xml version="1.0" encoding="utf-8"?>
<formControlPr xmlns="http://schemas.microsoft.com/office/spreadsheetml/2009/9/main" objectType="CheckBox" fmlaLink="Calculos!$B$18" lockText="1" noThreeD="1"/>
</file>

<file path=xl/ctrlProps/ctrlProp15.xml><?xml version="1.0" encoding="utf-8"?>
<formControlPr xmlns="http://schemas.microsoft.com/office/spreadsheetml/2009/9/main" objectType="CheckBox" fmlaLink="Calculos!$B$34" lockText="1" noThreeD="1"/>
</file>

<file path=xl/ctrlProps/ctrlProp16.xml><?xml version="1.0" encoding="utf-8"?>
<formControlPr xmlns="http://schemas.microsoft.com/office/spreadsheetml/2009/9/main" objectType="CheckBox" fmlaLink="Calculos!$B$35" lockText="1" noThreeD="1"/>
</file>

<file path=xl/ctrlProps/ctrlProp17.xml><?xml version="1.0" encoding="utf-8"?>
<formControlPr xmlns="http://schemas.microsoft.com/office/spreadsheetml/2009/9/main" objectType="CheckBox" fmlaLink="Calculos!$B$36" lockText="1" noThreeD="1"/>
</file>

<file path=xl/ctrlProps/ctrlProp18.xml><?xml version="1.0" encoding="utf-8"?>
<formControlPr xmlns="http://schemas.microsoft.com/office/spreadsheetml/2009/9/main" objectType="CheckBox" fmlaLink="Calculos!$B$38" lockText="1" noThreeD="1"/>
</file>

<file path=xl/ctrlProps/ctrlProp19.xml><?xml version="1.0" encoding="utf-8"?>
<formControlPr xmlns="http://schemas.microsoft.com/office/spreadsheetml/2009/9/main" objectType="CheckBox" checked="Checked" fmlaLink="Calculos!$B$37" lockText="1" noThreeD="1"/>
</file>

<file path=xl/ctrlProps/ctrlProp2.xml><?xml version="1.0" encoding="utf-8"?>
<formControlPr xmlns="http://schemas.microsoft.com/office/spreadsheetml/2009/9/main" objectType="CheckBox" fmlaLink="Calculos!$B$6" lockText="1" noThreeD="1"/>
</file>

<file path=xl/ctrlProps/ctrlProp20.xml><?xml version="1.0" encoding="utf-8"?>
<formControlPr xmlns="http://schemas.microsoft.com/office/spreadsheetml/2009/9/main" objectType="CheckBox" fmlaLink="Calculos!$B$44" lockText="1" noThreeD="1"/>
</file>

<file path=xl/ctrlProps/ctrlProp21.xml><?xml version="1.0" encoding="utf-8"?>
<formControlPr xmlns="http://schemas.microsoft.com/office/spreadsheetml/2009/9/main" objectType="CheckBox" fmlaLink="Calculos!$B$45" lockText="1" noThreeD="1"/>
</file>

<file path=xl/ctrlProps/ctrlProp22.xml><?xml version="1.0" encoding="utf-8"?>
<formControlPr xmlns="http://schemas.microsoft.com/office/spreadsheetml/2009/9/main" objectType="CheckBox" checked="Checked" fmlaLink="Calculos!$B$46" lockText="1" noThreeD="1"/>
</file>

<file path=xl/ctrlProps/ctrlProp23.xml><?xml version="1.0" encoding="utf-8"?>
<formControlPr xmlns="http://schemas.microsoft.com/office/spreadsheetml/2009/9/main" objectType="CheckBox" fmlaLink="Calculos!$B$47" lockText="1" noThreeD="1"/>
</file>

<file path=xl/ctrlProps/ctrlProp24.xml><?xml version="1.0" encoding="utf-8"?>
<formControlPr xmlns="http://schemas.microsoft.com/office/spreadsheetml/2009/9/main" objectType="CheckBox" fmlaLink="Calculos!$B$48" lockText="1" noThreeD="1"/>
</file>

<file path=xl/ctrlProps/ctrlProp25.xml><?xml version="1.0" encoding="utf-8"?>
<formControlPr xmlns="http://schemas.microsoft.com/office/spreadsheetml/2009/9/main" objectType="CheckBox" checked="Checked" fmlaLink="Calculos!$B$54" lockText="1" noThreeD="1"/>
</file>

<file path=xl/ctrlProps/ctrlProp26.xml><?xml version="1.0" encoding="utf-8"?>
<formControlPr xmlns="http://schemas.microsoft.com/office/spreadsheetml/2009/9/main" objectType="CheckBox" fmlaLink="Calculos!$B$55" lockText="1" noThreeD="1"/>
</file>

<file path=xl/ctrlProps/ctrlProp27.xml><?xml version="1.0" encoding="utf-8"?>
<formControlPr xmlns="http://schemas.microsoft.com/office/spreadsheetml/2009/9/main" objectType="CheckBox" fmlaLink="Calculos!$B$56" lockText="1" noThreeD="1"/>
</file>

<file path=xl/ctrlProps/ctrlProp28.xml><?xml version="1.0" encoding="utf-8"?>
<formControlPr xmlns="http://schemas.microsoft.com/office/spreadsheetml/2009/9/main" objectType="CheckBox" fmlaLink="Calculos!$B$57" lockText="1" noThreeD="1"/>
</file>

<file path=xl/ctrlProps/ctrlProp29.xml><?xml version="1.0" encoding="utf-8"?>
<formControlPr xmlns="http://schemas.microsoft.com/office/spreadsheetml/2009/9/main" objectType="CheckBox" fmlaLink="Calculos!$B$58" lockText="1" noThreeD="1"/>
</file>

<file path=xl/ctrlProps/ctrlProp3.xml><?xml version="1.0" encoding="utf-8"?>
<formControlPr xmlns="http://schemas.microsoft.com/office/spreadsheetml/2009/9/main" objectType="CheckBox" checked="Checked" fmlaLink="Calculos!$B$7" lockText="1" noThreeD="1"/>
</file>

<file path=xl/ctrlProps/ctrlProp30.xml><?xml version="1.0" encoding="utf-8"?>
<formControlPr xmlns="http://schemas.microsoft.com/office/spreadsheetml/2009/9/main" objectType="CheckBox" fmlaLink="Calculos!$B$68" lockText="1" noThreeD="1"/>
</file>

<file path=xl/ctrlProps/ctrlProp31.xml><?xml version="1.0" encoding="utf-8"?>
<formControlPr xmlns="http://schemas.microsoft.com/office/spreadsheetml/2009/9/main" objectType="CheckBox" fmlaLink="Calculos!$B$67" lockText="1" noThreeD="1"/>
</file>

<file path=xl/ctrlProps/ctrlProp32.xml><?xml version="1.0" encoding="utf-8"?>
<formControlPr xmlns="http://schemas.microsoft.com/office/spreadsheetml/2009/9/main" objectType="CheckBox" checked="Checked" fmlaLink="Calculos!$B$66" lockText="1" noThreeD="1"/>
</file>

<file path=xl/ctrlProps/ctrlProp33.xml><?xml version="1.0" encoding="utf-8"?>
<formControlPr xmlns="http://schemas.microsoft.com/office/spreadsheetml/2009/9/main" objectType="CheckBox" fmlaLink="Calculos!$B$65" lockText="1" noThreeD="1"/>
</file>

<file path=xl/ctrlProps/ctrlProp34.xml><?xml version="1.0" encoding="utf-8"?>
<formControlPr xmlns="http://schemas.microsoft.com/office/spreadsheetml/2009/9/main" objectType="CheckBox" fmlaLink="Calculos!$B$64" lockText="1" noThreeD="1"/>
</file>

<file path=xl/ctrlProps/ctrlProp4.xml><?xml version="1.0" encoding="utf-8"?>
<formControlPr xmlns="http://schemas.microsoft.com/office/spreadsheetml/2009/9/main" objectType="CheckBox" fmlaLink="Calculos!$B$8" lockText="1" noThreeD="1"/>
</file>

<file path=xl/ctrlProps/ctrlProp5.xml><?xml version="1.0" encoding="utf-8"?>
<formControlPr xmlns="http://schemas.microsoft.com/office/spreadsheetml/2009/9/main" objectType="CheckBox" fmlaLink="Calculos!$B$14" lockText="1" noThreeD="1"/>
</file>

<file path=xl/ctrlProps/ctrlProp6.xml><?xml version="1.0" encoding="utf-8"?>
<formControlPr xmlns="http://schemas.microsoft.com/office/spreadsheetml/2009/9/main" objectType="CheckBox" fmlaLink="Calculos!$B$15" lockText="1" noThreeD="1"/>
</file>

<file path=xl/ctrlProps/ctrlProp7.xml><?xml version="1.0" encoding="utf-8"?>
<formControlPr xmlns="http://schemas.microsoft.com/office/spreadsheetml/2009/9/main" objectType="CheckBox" fmlaLink="Calculos!$B$16" lockText="1" noThreeD="1"/>
</file>

<file path=xl/ctrlProps/ctrlProp8.xml><?xml version="1.0" encoding="utf-8"?>
<formControlPr xmlns="http://schemas.microsoft.com/office/spreadsheetml/2009/9/main" objectType="CheckBox" checked="Checked" fmlaLink="Calculos!$B$17" lockText="1" noThreeD="1"/>
</file>

<file path=xl/ctrlProps/ctrlProp9.xml><?xml version="1.0" encoding="utf-8"?>
<formControlPr xmlns="http://schemas.microsoft.com/office/spreadsheetml/2009/9/main" objectType="CheckBox" fmlaLink="Calculos!$B$24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0</xdr:rowOff>
        </xdr:from>
        <xdr:to>
          <xdr:col>1</xdr:col>
          <xdr:colOff>533400</xdr:colOff>
          <xdr:row>8</xdr:row>
          <xdr:rowOff>200025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9</xdr:row>
          <xdr:rowOff>0</xdr:rowOff>
        </xdr:from>
        <xdr:to>
          <xdr:col>1</xdr:col>
          <xdr:colOff>533400</xdr:colOff>
          <xdr:row>9</xdr:row>
          <xdr:rowOff>200025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533400</xdr:colOff>
          <xdr:row>10</xdr:row>
          <xdr:rowOff>200025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533400</xdr:colOff>
          <xdr:row>11</xdr:row>
          <xdr:rowOff>200025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76200</xdr:rowOff>
        </xdr:from>
        <xdr:to>
          <xdr:col>1</xdr:col>
          <xdr:colOff>342900</xdr:colOff>
          <xdr:row>20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76200</xdr:rowOff>
        </xdr:from>
        <xdr:to>
          <xdr:col>1</xdr:col>
          <xdr:colOff>342900</xdr:colOff>
          <xdr:row>22</xdr:row>
          <xdr:rowOff>114300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76200</xdr:rowOff>
        </xdr:from>
        <xdr:to>
          <xdr:col>1</xdr:col>
          <xdr:colOff>342900</xdr:colOff>
          <xdr:row>24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76200</xdr:rowOff>
        </xdr:from>
        <xdr:to>
          <xdr:col>1</xdr:col>
          <xdr:colOff>342900</xdr:colOff>
          <xdr:row>25</xdr:row>
          <xdr:rowOff>114300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76200</xdr:rowOff>
        </xdr:from>
        <xdr:to>
          <xdr:col>1</xdr:col>
          <xdr:colOff>342900</xdr:colOff>
          <xdr:row>31</xdr:row>
          <xdr:rowOff>104775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76200</xdr:rowOff>
        </xdr:from>
        <xdr:to>
          <xdr:col>1</xdr:col>
          <xdr:colOff>342900</xdr:colOff>
          <xdr:row>33</xdr:row>
          <xdr:rowOff>104775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76200</xdr:rowOff>
        </xdr:from>
        <xdr:to>
          <xdr:col>1</xdr:col>
          <xdr:colOff>342900</xdr:colOff>
          <xdr:row>35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76200</xdr:rowOff>
        </xdr:from>
        <xdr:to>
          <xdr:col>1</xdr:col>
          <xdr:colOff>342900</xdr:colOff>
          <xdr:row>36</xdr:row>
          <xdr:rowOff>104775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76200</xdr:rowOff>
        </xdr:from>
        <xdr:to>
          <xdr:col>1</xdr:col>
          <xdr:colOff>342900</xdr:colOff>
          <xdr:row>38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76200</xdr:rowOff>
        </xdr:from>
        <xdr:to>
          <xdr:col>1</xdr:col>
          <xdr:colOff>342900</xdr:colOff>
          <xdr:row>27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76200</xdr:rowOff>
        </xdr:from>
        <xdr:to>
          <xdr:col>1</xdr:col>
          <xdr:colOff>342900</xdr:colOff>
          <xdr:row>46</xdr:row>
          <xdr:rowOff>104775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76200</xdr:rowOff>
        </xdr:from>
        <xdr:to>
          <xdr:col>1</xdr:col>
          <xdr:colOff>342900</xdr:colOff>
          <xdr:row>48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76200</xdr:rowOff>
        </xdr:from>
        <xdr:to>
          <xdr:col>1</xdr:col>
          <xdr:colOff>342900</xdr:colOff>
          <xdr:row>50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52</xdr:row>
          <xdr:rowOff>76200</xdr:rowOff>
        </xdr:from>
        <xdr:to>
          <xdr:col>1</xdr:col>
          <xdr:colOff>342900</xdr:colOff>
          <xdr:row>53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76200</xdr:rowOff>
        </xdr:from>
        <xdr:to>
          <xdr:col>1</xdr:col>
          <xdr:colOff>342900</xdr:colOff>
          <xdr:row>51</xdr:row>
          <xdr:rowOff>104775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76200</xdr:rowOff>
        </xdr:from>
        <xdr:to>
          <xdr:col>1</xdr:col>
          <xdr:colOff>342900</xdr:colOff>
          <xdr:row>57</xdr:row>
          <xdr:rowOff>104775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76200</xdr:rowOff>
        </xdr:from>
        <xdr:to>
          <xdr:col>1</xdr:col>
          <xdr:colOff>342900</xdr:colOff>
          <xdr:row>59</xdr:row>
          <xdr:rowOff>104775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76200</xdr:rowOff>
        </xdr:from>
        <xdr:to>
          <xdr:col>1</xdr:col>
          <xdr:colOff>342900</xdr:colOff>
          <xdr:row>61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61</xdr:row>
          <xdr:rowOff>76200</xdr:rowOff>
        </xdr:from>
        <xdr:to>
          <xdr:col>1</xdr:col>
          <xdr:colOff>342900</xdr:colOff>
          <xdr:row>62</xdr:row>
          <xdr:rowOff>104775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63</xdr:row>
          <xdr:rowOff>76200</xdr:rowOff>
        </xdr:from>
        <xdr:to>
          <xdr:col>1</xdr:col>
          <xdr:colOff>342900</xdr:colOff>
          <xdr:row>64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71</xdr:row>
          <xdr:rowOff>76200</xdr:rowOff>
        </xdr:from>
        <xdr:to>
          <xdr:col>1</xdr:col>
          <xdr:colOff>342900</xdr:colOff>
          <xdr:row>72</xdr:row>
          <xdr:rowOff>104775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73</xdr:row>
          <xdr:rowOff>76200</xdr:rowOff>
        </xdr:from>
        <xdr:to>
          <xdr:col>1</xdr:col>
          <xdr:colOff>342900</xdr:colOff>
          <xdr:row>74</xdr:row>
          <xdr:rowOff>104775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75</xdr:row>
          <xdr:rowOff>76200</xdr:rowOff>
        </xdr:from>
        <xdr:to>
          <xdr:col>1</xdr:col>
          <xdr:colOff>342900</xdr:colOff>
          <xdr:row>76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76</xdr:row>
          <xdr:rowOff>76200</xdr:rowOff>
        </xdr:from>
        <xdr:to>
          <xdr:col>1</xdr:col>
          <xdr:colOff>342900</xdr:colOff>
          <xdr:row>77</xdr:row>
          <xdr:rowOff>104775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78</xdr:row>
          <xdr:rowOff>76200</xdr:rowOff>
        </xdr:from>
        <xdr:to>
          <xdr:col>1</xdr:col>
          <xdr:colOff>342900</xdr:colOff>
          <xdr:row>79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89</xdr:row>
          <xdr:rowOff>76200</xdr:rowOff>
        </xdr:from>
        <xdr:to>
          <xdr:col>1</xdr:col>
          <xdr:colOff>342900</xdr:colOff>
          <xdr:row>90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87</xdr:row>
          <xdr:rowOff>76200</xdr:rowOff>
        </xdr:from>
        <xdr:to>
          <xdr:col>1</xdr:col>
          <xdr:colOff>342900</xdr:colOff>
          <xdr:row>88</xdr:row>
          <xdr:rowOff>104775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86</xdr:row>
          <xdr:rowOff>76200</xdr:rowOff>
        </xdr:from>
        <xdr:to>
          <xdr:col>1</xdr:col>
          <xdr:colOff>342900</xdr:colOff>
          <xdr:row>87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84</xdr:row>
          <xdr:rowOff>76200</xdr:rowOff>
        </xdr:from>
        <xdr:to>
          <xdr:col>1</xdr:col>
          <xdr:colOff>342900</xdr:colOff>
          <xdr:row>85</xdr:row>
          <xdr:rowOff>104775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76200</xdr:rowOff>
        </xdr:from>
        <xdr:to>
          <xdr:col>1</xdr:col>
          <xdr:colOff>342900</xdr:colOff>
          <xdr:row>83</xdr:row>
          <xdr:rowOff>104775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592667</xdr:colOff>
      <xdr:row>8</xdr:row>
      <xdr:rowOff>63500</xdr:rowOff>
    </xdr:from>
    <xdr:to>
      <xdr:col>0</xdr:col>
      <xdr:colOff>1826288</xdr:colOff>
      <xdr:row>11</xdr:row>
      <xdr:rowOff>270538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667" y="2741083"/>
          <a:ext cx="1233621" cy="1233621"/>
        </a:xfrm>
        <a:prstGeom prst="rect">
          <a:avLst/>
        </a:prstGeom>
      </xdr:spPr>
    </xdr:pic>
    <xdr:clientData/>
  </xdr:twoCellAnchor>
  <xdr:twoCellAnchor editAs="oneCell">
    <xdr:from>
      <xdr:col>0</xdr:col>
      <xdr:colOff>560918</xdr:colOff>
      <xdr:row>30</xdr:row>
      <xdr:rowOff>84666</xdr:rowOff>
    </xdr:from>
    <xdr:to>
      <xdr:col>0</xdr:col>
      <xdr:colOff>1889789</xdr:colOff>
      <xdr:row>36</xdr:row>
      <xdr:rowOff>80037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8" y="7768166"/>
          <a:ext cx="1328871" cy="1328871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508000</xdr:colOff>
      <xdr:row>20</xdr:row>
      <xdr:rowOff>63500</xdr:rowOff>
    </xdr:from>
    <xdr:to>
      <xdr:col>0</xdr:col>
      <xdr:colOff>1820333</xdr:colOff>
      <xdr:row>25</xdr:row>
      <xdr:rowOff>165379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64" t="17817" r="22454" b="16106"/>
        <a:stretch/>
      </xdr:blipFill>
      <xdr:spPr>
        <a:xfrm>
          <a:off x="508000" y="5503333"/>
          <a:ext cx="1312333" cy="1202546"/>
        </a:xfrm>
        <a:prstGeom prst="rect">
          <a:avLst/>
        </a:prstGeom>
      </xdr:spPr>
    </xdr:pic>
    <xdr:clientData/>
  </xdr:twoCellAnchor>
  <xdr:twoCellAnchor editAs="oneCell">
    <xdr:from>
      <xdr:col>0</xdr:col>
      <xdr:colOff>412749</xdr:colOff>
      <xdr:row>72</xdr:row>
      <xdr:rowOff>10584</xdr:rowOff>
    </xdr:from>
    <xdr:to>
      <xdr:col>0</xdr:col>
      <xdr:colOff>2020325</xdr:colOff>
      <xdr:row>78</xdr:row>
      <xdr:rowOff>21167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49" y="19134667"/>
          <a:ext cx="1607576" cy="1344082"/>
        </a:xfrm>
        <a:prstGeom prst="rect">
          <a:avLst/>
        </a:prstGeom>
      </xdr:spPr>
    </xdr:pic>
    <xdr:clientData/>
  </xdr:twoCellAnchor>
  <xdr:twoCellAnchor editAs="oneCell">
    <xdr:from>
      <xdr:col>0</xdr:col>
      <xdr:colOff>155223</xdr:colOff>
      <xdr:row>81</xdr:row>
      <xdr:rowOff>137583</xdr:rowOff>
    </xdr:from>
    <xdr:to>
      <xdr:col>0</xdr:col>
      <xdr:colOff>2370666</xdr:colOff>
      <xdr:row>89</xdr:row>
      <xdr:rowOff>84667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23" y="21357166"/>
          <a:ext cx="2215443" cy="1661583"/>
        </a:xfrm>
        <a:prstGeom prst="rect">
          <a:avLst/>
        </a:prstGeom>
      </xdr:spPr>
    </xdr:pic>
    <xdr:clientData/>
  </xdr:twoCellAnchor>
  <xdr:twoCellAnchor editAs="oneCell">
    <xdr:from>
      <xdr:col>0</xdr:col>
      <xdr:colOff>402167</xdr:colOff>
      <xdr:row>57</xdr:row>
      <xdr:rowOff>144500</xdr:rowOff>
    </xdr:from>
    <xdr:to>
      <xdr:col>0</xdr:col>
      <xdr:colOff>2116666</xdr:colOff>
      <xdr:row>62</xdr:row>
      <xdr:rowOff>22036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7" y="14760083"/>
          <a:ext cx="1714499" cy="10205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10583</xdr:rowOff>
    </xdr:from>
    <xdr:to>
      <xdr:col>0</xdr:col>
      <xdr:colOff>2524761</xdr:colOff>
      <xdr:row>52</xdr:row>
      <xdr:rowOff>179917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49666"/>
          <a:ext cx="2524761" cy="1502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17</xdr:col>
      <xdr:colOff>275665</xdr:colOff>
      <xdr:row>35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0"/>
          <a:ext cx="10058400" cy="565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s://www.youtube.com/watch?v=54Rk7vt0vkc&amp;index=1&amp;list=PLNqvSDwXnyNxsn-65ZJujkEPgnZYEYJay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4VbmxfV0sKc&amp;index=2&amp;list=PLNqvSDwXnyNxsn-65ZJujkEPgnZYEYJ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 enableFormatConditionsCalculation="0"/>
  <dimension ref="A1:I99"/>
  <sheetViews>
    <sheetView showGridLines="0" tabSelected="1" zoomScale="90" zoomScaleNormal="90" zoomScalePageLayoutView="90" workbookViewId="0">
      <selection activeCell="A3" sqref="A3"/>
    </sheetView>
  </sheetViews>
  <sheetFormatPr defaultColWidth="8.85546875" defaultRowHeight="14.25" x14ac:dyDescent="0.2"/>
  <cols>
    <col min="1" max="1" width="39" style="25" customWidth="1"/>
    <col min="2" max="2" width="21.7109375" style="25" customWidth="1"/>
    <col min="3" max="3" width="95" style="25" customWidth="1"/>
    <col min="4" max="4" width="10.28515625" style="25" customWidth="1"/>
    <col min="5" max="5" width="8.85546875" style="26"/>
    <col min="6" max="16384" width="8.85546875" style="25"/>
  </cols>
  <sheetData>
    <row r="1" spans="1:9" ht="25.5" customHeight="1" x14ac:dyDescent="0.2">
      <c r="A1" s="71"/>
      <c r="B1" s="72" t="s">
        <v>69</v>
      </c>
      <c r="C1" s="72"/>
    </row>
    <row r="2" spans="1:9" ht="21.75" customHeight="1" thickBot="1" x14ac:dyDescent="0.25"/>
    <row r="3" spans="1:9" x14ac:dyDescent="0.2">
      <c r="A3" s="27"/>
      <c r="B3" s="87" t="s">
        <v>51</v>
      </c>
      <c r="C3" s="87"/>
    </row>
    <row r="4" spans="1:9" ht="27" customHeight="1" x14ac:dyDescent="0.2">
      <c r="A4" s="28"/>
      <c r="B4" s="87"/>
      <c r="C4" s="87"/>
    </row>
    <row r="5" spans="1:9" x14ac:dyDescent="0.2">
      <c r="A5" s="29"/>
      <c r="B5" s="30"/>
    </row>
    <row r="6" spans="1:9" x14ac:dyDescent="0.2">
      <c r="A6" s="31"/>
      <c r="B6" s="32"/>
      <c r="C6" s="33"/>
      <c r="D6" s="34"/>
    </row>
    <row r="7" spans="1:9" ht="15.75" x14ac:dyDescent="0.2">
      <c r="A7" s="35"/>
      <c r="B7" s="74" t="s">
        <v>62</v>
      </c>
      <c r="C7" s="75"/>
    </row>
    <row r="8" spans="1:9" ht="15.75" thickBot="1" x14ac:dyDescent="0.3">
      <c r="A8" s="36"/>
      <c r="B8" s="92" t="s">
        <v>23</v>
      </c>
      <c r="C8" s="93"/>
      <c r="D8" s="26"/>
    </row>
    <row r="9" spans="1:9" s="37" customFormat="1" ht="27.75" customHeight="1" x14ac:dyDescent="0.25">
      <c r="B9" s="38"/>
      <c r="C9" s="38" t="s">
        <v>19</v>
      </c>
      <c r="D9" s="39"/>
      <c r="E9" s="39"/>
    </row>
    <row r="10" spans="1:9" s="37" customFormat="1" ht="25.5" customHeight="1" x14ac:dyDescent="0.25">
      <c r="B10" s="38"/>
      <c r="C10" s="38" t="s">
        <v>20</v>
      </c>
      <c r="D10" s="39"/>
      <c r="E10" s="39"/>
    </row>
    <row r="11" spans="1:9" s="37" customFormat="1" ht="27.75" customHeight="1" x14ac:dyDescent="0.25">
      <c r="B11" s="38"/>
      <c r="C11" s="38" t="s">
        <v>21</v>
      </c>
      <c r="D11" s="39"/>
      <c r="E11" s="39"/>
    </row>
    <row r="12" spans="1:9" s="37" customFormat="1" ht="29.25" customHeight="1" x14ac:dyDescent="0.25">
      <c r="B12" s="38"/>
      <c r="C12" s="38" t="s">
        <v>22</v>
      </c>
      <c r="D12" s="39"/>
      <c r="E12" s="39"/>
      <c r="G12" s="40"/>
      <c r="H12" s="40"/>
      <c r="I12" s="40"/>
    </row>
    <row r="13" spans="1:9" x14ac:dyDescent="0.2">
      <c r="B13" s="91" t="str">
        <f>IF(Calculos!B10=0,"Selecione o tipo da empresa",IF(Calculos!B10=1,"Tipo selecionado","SELECIONE APENAS UM"))</f>
        <v>Tipo selecionado</v>
      </c>
      <c r="C13" s="91"/>
      <c r="D13" s="26"/>
      <c r="G13" s="41"/>
      <c r="H13" s="41"/>
      <c r="I13" s="41"/>
    </row>
    <row r="14" spans="1:9" x14ac:dyDescent="0.2">
      <c r="B14" s="42"/>
      <c r="C14" s="42"/>
      <c r="D14" s="26"/>
      <c r="G14" s="41"/>
      <c r="H14" s="41"/>
      <c r="I14" s="41"/>
    </row>
    <row r="15" spans="1:9" x14ac:dyDescent="0.2">
      <c r="B15" s="78" t="s">
        <v>63</v>
      </c>
      <c r="C15" s="79"/>
      <c r="D15" s="34"/>
      <c r="E15" s="43"/>
      <c r="G15" s="41"/>
      <c r="H15" s="41"/>
      <c r="I15" s="41"/>
    </row>
    <row r="16" spans="1:9" x14ac:dyDescent="0.2">
      <c r="B16" s="80"/>
      <c r="C16" s="81"/>
      <c r="D16" s="34"/>
      <c r="E16" s="43"/>
      <c r="G16" s="41"/>
      <c r="H16" s="41"/>
      <c r="I16" s="41"/>
    </row>
    <row r="17" spans="2:9" ht="8.25" customHeight="1" x14ac:dyDescent="0.2">
      <c r="B17" s="44"/>
      <c r="C17" s="44"/>
      <c r="E17" s="43"/>
      <c r="G17" s="41"/>
      <c r="H17" s="41"/>
      <c r="I17" s="41"/>
    </row>
    <row r="18" spans="2:9" ht="15" x14ac:dyDescent="0.25">
      <c r="B18" s="45" t="s">
        <v>34</v>
      </c>
      <c r="C18" s="46" t="s">
        <v>49</v>
      </c>
      <c r="D18" s="32"/>
      <c r="G18" s="41"/>
      <c r="H18" s="41"/>
      <c r="I18" s="41"/>
    </row>
    <row r="19" spans="2:9" x14ac:dyDescent="0.2">
      <c r="B19" s="47" t="s">
        <v>5</v>
      </c>
      <c r="C19" s="48" t="str">
        <f>IF(Calculos!B20=0,"Selecione uma pontuação",IF(Calculos!B20=1,Calculos!D20&amp;" pontos","SELECIONE APENAS UMA"))</f>
        <v>2 pontos</v>
      </c>
    </row>
    <row r="20" spans="2:9" x14ac:dyDescent="0.2">
      <c r="B20" s="76">
        <v>5</v>
      </c>
      <c r="C20" s="77" t="s">
        <v>0</v>
      </c>
    </row>
    <row r="21" spans="2:9" x14ac:dyDescent="0.2">
      <c r="B21" s="76"/>
      <c r="C21" s="77"/>
    </row>
    <row r="22" spans="2:9" x14ac:dyDescent="0.2">
      <c r="B22" s="76">
        <v>4</v>
      </c>
      <c r="C22" s="77"/>
    </row>
    <row r="23" spans="2:9" x14ac:dyDescent="0.2">
      <c r="B23" s="76"/>
      <c r="C23" s="77" t="s">
        <v>52</v>
      </c>
    </row>
    <row r="24" spans="2:9" ht="30" customHeight="1" x14ac:dyDescent="0.2">
      <c r="B24" s="47">
        <v>3</v>
      </c>
      <c r="C24" s="77"/>
    </row>
    <row r="25" spans="2:9" x14ac:dyDescent="0.2">
      <c r="B25" s="76">
        <v>2</v>
      </c>
      <c r="C25" s="77"/>
    </row>
    <row r="26" spans="2:9" ht="15" customHeight="1" x14ac:dyDescent="0.2">
      <c r="B26" s="76"/>
      <c r="C26" s="77" t="s">
        <v>1</v>
      </c>
    </row>
    <row r="27" spans="2:9" ht="30" customHeight="1" x14ac:dyDescent="0.2">
      <c r="B27" s="47">
        <v>1</v>
      </c>
      <c r="C27" s="77"/>
    </row>
    <row r="28" spans="2:9" ht="15" customHeight="1" x14ac:dyDescent="0.2">
      <c r="B28" s="49"/>
      <c r="C28" s="50"/>
    </row>
    <row r="29" spans="2:9" ht="15" customHeight="1" x14ac:dyDescent="0.25">
      <c r="B29" s="45" t="s">
        <v>44</v>
      </c>
      <c r="C29" s="46" t="s">
        <v>50</v>
      </c>
    </row>
    <row r="30" spans="2:9" ht="15" customHeight="1" x14ac:dyDescent="0.2">
      <c r="B30" s="47" t="s">
        <v>5</v>
      </c>
      <c r="C30" s="48" t="str">
        <f>IF(Calculos!B30=0,"Selecione uma pontuação",IF(Calculos!B30=1,Calculos!D30&amp;" pontos","SELECIONE APENAS UMA"))</f>
        <v>3 pontos</v>
      </c>
    </row>
    <row r="31" spans="2:9" ht="15" customHeight="1" x14ac:dyDescent="0.2">
      <c r="B31" s="76">
        <v>5</v>
      </c>
      <c r="C31" s="85" t="s">
        <v>2</v>
      </c>
    </row>
    <row r="32" spans="2:9" ht="15" customHeight="1" x14ac:dyDescent="0.2">
      <c r="B32" s="76"/>
      <c r="C32" s="85"/>
    </row>
    <row r="33" spans="2:3" ht="15" customHeight="1" x14ac:dyDescent="0.2">
      <c r="B33" s="76">
        <v>4</v>
      </c>
      <c r="C33" s="85"/>
    </row>
    <row r="34" spans="2:3" ht="15" customHeight="1" x14ac:dyDescent="0.2">
      <c r="B34" s="76"/>
      <c r="C34" s="85" t="s">
        <v>4</v>
      </c>
    </row>
    <row r="35" spans="2:3" ht="30" customHeight="1" x14ac:dyDescent="0.2">
      <c r="B35" s="47">
        <v>3</v>
      </c>
      <c r="C35" s="85"/>
    </row>
    <row r="36" spans="2:3" ht="15" customHeight="1" x14ac:dyDescent="0.2">
      <c r="B36" s="76">
        <v>2</v>
      </c>
      <c r="C36" s="85"/>
    </row>
    <row r="37" spans="2:3" ht="15" customHeight="1" x14ac:dyDescent="0.2">
      <c r="B37" s="76"/>
      <c r="C37" s="85" t="s">
        <v>3</v>
      </c>
    </row>
    <row r="38" spans="2:3" ht="30" customHeight="1" x14ac:dyDescent="0.2">
      <c r="B38" s="47">
        <v>1</v>
      </c>
      <c r="C38" s="85"/>
    </row>
    <row r="39" spans="2:3" ht="12.75" customHeight="1" x14ac:dyDescent="0.2">
      <c r="B39" s="51"/>
      <c r="C39" s="51"/>
    </row>
    <row r="40" spans="2:3" ht="36.75" customHeight="1" x14ac:dyDescent="0.2">
      <c r="B40" s="52"/>
      <c r="C40" s="53" t="s">
        <v>67</v>
      </c>
    </row>
    <row r="41" spans="2:3" ht="30" customHeight="1" x14ac:dyDescent="0.2">
      <c r="B41" s="82" t="s">
        <v>64</v>
      </c>
      <c r="C41" s="83"/>
    </row>
    <row r="42" spans="2:3" ht="15" customHeight="1" x14ac:dyDescent="0.2">
      <c r="B42" s="83"/>
      <c r="C42" s="83"/>
    </row>
    <row r="43" spans="2:3" ht="15" customHeight="1" x14ac:dyDescent="0.2">
      <c r="B43" s="44"/>
      <c r="C43" s="44"/>
    </row>
    <row r="44" spans="2:3" ht="15" customHeight="1" x14ac:dyDescent="0.25">
      <c r="B44" s="54" t="s">
        <v>42</v>
      </c>
      <c r="C44" s="66" t="s">
        <v>58</v>
      </c>
    </row>
    <row r="45" spans="2:3" ht="15" customHeight="1" x14ac:dyDescent="0.2">
      <c r="B45" s="56" t="s">
        <v>5</v>
      </c>
      <c r="C45" s="48" t="str">
        <f>IF(Calculos!B40=0,"Selecione uma pontuação",IF(Calculos!B40=1,Calculos!D40&amp;" pontos","SELECIONE APENAS UMA"))</f>
        <v>2 pontos</v>
      </c>
    </row>
    <row r="46" spans="2:3" ht="15" customHeight="1" x14ac:dyDescent="0.2">
      <c r="B46" s="86">
        <v>5</v>
      </c>
      <c r="C46" s="73" t="s">
        <v>10</v>
      </c>
    </row>
    <row r="47" spans="2:3" ht="15" customHeight="1" x14ac:dyDescent="0.2">
      <c r="B47" s="86"/>
      <c r="C47" s="73"/>
    </row>
    <row r="48" spans="2:3" ht="15" customHeight="1" x14ac:dyDescent="0.2">
      <c r="B48" s="86">
        <v>4</v>
      </c>
      <c r="C48" s="73"/>
    </row>
    <row r="49" spans="2:3" ht="15" customHeight="1" x14ac:dyDescent="0.2">
      <c r="B49" s="86"/>
      <c r="C49" s="73" t="s">
        <v>12</v>
      </c>
    </row>
    <row r="50" spans="2:3" ht="30" customHeight="1" x14ac:dyDescent="0.2">
      <c r="B50" s="56">
        <v>3</v>
      </c>
      <c r="C50" s="73"/>
    </row>
    <row r="51" spans="2:3" ht="15" customHeight="1" x14ac:dyDescent="0.2">
      <c r="B51" s="86">
        <v>2</v>
      </c>
      <c r="C51" s="73"/>
    </row>
    <row r="52" spans="2:3" ht="15" customHeight="1" x14ac:dyDescent="0.2">
      <c r="B52" s="86"/>
      <c r="C52" s="73" t="s">
        <v>11</v>
      </c>
    </row>
    <row r="53" spans="2:3" ht="30" customHeight="1" x14ac:dyDescent="0.2">
      <c r="B53" s="56">
        <v>1</v>
      </c>
      <c r="C53" s="73"/>
    </row>
    <row r="54" spans="2:3" ht="15" customHeight="1" x14ac:dyDescent="0.2"/>
    <row r="55" spans="2:3" ht="15" customHeight="1" x14ac:dyDescent="0.25">
      <c r="B55" s="54" t="s">
        <v>43</v>
      </c>
      <c r="C55" s="55" t="s">
        <v>59</v>
      </c>
    </row>
    <row r="56" spans="2:3" ht="15" customHeight="1" x14ac:dyDescent="0.2">
      <c r="B56" s="56" t="s">
        <v>5</v>
      </c>
      <c r="C56" s="48" t="str">
        <f>IF(Calculos!B50=0,"Selecione uma pontuação",IF(Calculos!B50=1,Calculos!D50&amp;" pontos","SELECIONE APENAS UMA"))</f>
        <v>3 pontos</v>
      </c>
    </row>
    <row r="57" spans="2:3" ht="15" customHeight="1" x14ac:dyDescent="0.2">
      <c r="B57" s="86">
        <v>5</v>
      </c>
      <c r="C57" s="73" t="s">
        <v>13</v>
      </c>
    </row>
    <row r="58" spans="2:3" ht="15" customHeight="1" x14ac:dyDescent="0.2">
      <c r="B58" s="86"/>
      <c r="C58" s="73"/>
    </row>
    <row r="59" spans="2:3" ht="15" customHeight="1" x14ac:dyDescent="0.2">
      <c r="B59" s="86">
        <v>4</v>
      </c>
      <c r="C59" s="73"/>
    </row>
    <row r="60" spans="2:3" ht="15" customHeight="1" x14ac:dyDescent="0.2">
      <c r="B60" s="86"/>
      <c r="C60" s="73" t="s">
        <v>54</v>
      </c>
    </row>
    <row r="61" spans="2:3" ht="30" customHeight="1" x14ac:dyDescent="0.2">
      <c r="B61" s="56">
        <v>3</v>
      </c>
      <c r="C61" s="73"/>
    </row>
    <row r="62" spans="2:3" ht="15" customHeight="1" x14ac:dyDescent="0.2">
      <c r="B62" s="86">
        <v>2</v>
      </c>
      <c r="C62" s="73"/>
    </row>
    <row r="63" spans="2:3" ht="15" customHeight="1" x14ac:dyDescent="0.2">
      <c r="B63" s="86"/>
      <c r="C63" s="73" t="s">
        <v>14</v>
      </c>
    </row>
    <row r="64" spans="2:3" ht="30" customHeight="1" x14ac:dyDescent="0.2">
      <c r="B64" s="56">
        <v>1</v>
      </c>
      <c r="C64" s="73"/>
    </row>
    <row r="65" spans="1:3" ht="9.75" customHeight="1" x14ac:dyDescent="0.2">
      <c r="B65" s="49"/>
      <c r="C65" s="57"/>
    </row>
    <row r="66" spans="1:3" ht="30" customHeight="1" x14ac:dyDescent="0.25">
      <c r="A66"/>
      <c r="B66"/>
      <c r="C66"/>
    </row>
    <row r="67" spans="1:3" ht="30" customHeight="1" x14ac:dyDescent="0.2">
      <c r="B67" s="88" t="s">
        <v>65</v>
      </c>
      <c r="C67" s="89"/>
    </row>
    <row r="68" spans="1:3" ht="30" customHeight="1" x14ac:dyDescent="0.2">
      <c r="B68" s="89"/>
      <c r="C68" s="89"/>
    </row>
    <row r="69" spans="1:3" ht="15" customHeight="1" x14ac:dyDescent="0.2"/>
    <row r="70" spans="1:3" ht="15" customHeight="1" x14ac:dyDescent="0.25">
      <c r="B70" s="58" t="s">
        <v>45</v>
      </c>
      <c r="C70" s="55" t="s">
        <v>60</v>
      </c>
    </row>
    <row r="71" spans="1:3" ht="15" customHeight="1" x14ac:dyDescent="0.2">
      <c r="B71" s="59" t="s">
        <v>5</v>
      </c>
      <c r="C71" s="48" t="str">
        <f>IF(Calculos!B60=0,"Selecione uma pontuação",IF(Calculos!B60=1,Calculos!D60&amp;" pontos","SELECIONE APENAS UMA"))</f>
        <v>5 pontos</v>
      </c>
    </row>
    <row r="72" spans="1:3" ht="15" customHeight="1" x14ac:dyDescent="0.2">
      <c r="B72" s="84">
        <v>5</v>
      </c>
      <c r="C72" s="73" t="s">
        <v>17</v>
      </c>
    </row>
    <row r="73" spans="1:3" ht="15" customHeight="1" x14ac:dyDescent="0.2">
      <c r="B73" s="84"/>
      <c r="C73" s="73"/>
    </row>
    <row r="74" spans="1:3" ht="15" customHeight="1" x14ac:dyDescent="0.2">
      <c r="B74" s="84">
        <v>4</v>
      </c>
      <c r="C74" s="73"/>
    </row>
    <row r="75" spans="1:3" ht="15" customHeight="1" x14ac:dyDescent="0.2">
      <c r="B75" s="84"/>
      <c r="C75" s="73" t="s">
        <v>53</v>
      </c>
    </row>
    <row r="76" spans="1:3" ht="30" customHeight="1" x14ac:dyDescent="0.2">
      <c r="B76" s="59">
        <v>3</v>
      </c>
      <c r="C76" s="73"/>
    </row>
    <row r="77" spans="1:3" ht="15" customHeight="1" x14ac:dyDescent="0.2">
      <c r="B77" s="84">
        <v>2</v>
      </c>
      <c r="C77" s="73"/>
    </row>
    <row r="78" spans="1:3" ht="15" customHeight="1" x14ac:dyDescent="0.2">
      <c r="B78" s="84"/>
      <c r="C78" s="73" t="s">
        <v>18</v>
      </c>
    </row>
    <row r="79" spans="1:3" ht="30" customHeight="1" x14ac:dyDescent="0.2">
      <c r="B79" s="59">
        <v>1</v>
      </c>
      <c r="C79" s="73"/>
    </row>
    <row r="80" spans="1:3" ht="15" customHeight="1" x14ac:dyDescent="0.2"/>
    <row r="81" spans="1:3" ht="15" customHeight="1" x14ac:dyDescent="0.25">
      <c r="B81" s="58" t="s">
        <v>46</v>
      </c>
      <c r="C81" s="60" t="s">
        <v>61</v>
      </c>
    </row>
    <row r="82" spans="1:3" ht="15" customHeight="1" x14ac:dyDescent="0.2">
      <c r="B82" s="61" t="s">
        <v>5</v>
      </c>
      <c r="C82" s="48" t="str">
        <f>IF(Calculos!B70=0,"Selecione uma pontuação",IF(Calculos!B70=1,Calculos!D70&amp;" pontos","SELECIONE APENAS UMA"))</f>
        <v>3 pontos</v>
      </c>
    </row>
    <row r="83" spans="1:3" ht="15" customHeight="1" x14ac:dyDescent="0.2">
      <c r="B83" s="84">
        <v>5</v>
      </c>
      <c r="C83" s="73" t="s">
        <v>55</v>
      </c>
    </row>
    <row r="84" spans="1:3" ht="15" customHeight="1" x14ac:dyDescent="0.2">
      <c r="B84" s="84"/>
      <c r="C84" s="73"/>
    </row>
    <row r="85" spans="1:3" ht="15" customHeight="1" x14ac:dyDescent="0.2">
      <c r="B85" s="84">
        <v>4</v>
      </c>
      <c r="C85" s="73"/>
    </row>
    <row r="86" spans="1:3" ht="15" customHeight="1" x14ac:dyDescent="0.2">
      <c r="B86" s="84"/>
      <c r="C86" s="73" t="s">
        <v>56</v>
      </c>
    </row>
    <row r="87" spans="1:3" ht="30" customHeight="1" x14ac:dyDescent="0.2">
      <c r="B87" s="59">
        <v>3</v>
      </c>
      <c r="C87" s="73"/>
    </row>
    <row r="88" spans="1:3" ht="15" customHeight="1" x14ac:dyDescent="0.2">
      <c r="B88" s="84">
        <v>2</v>
      </c>
      <c r="C88" s="73"/>
    </row>
    <row r="89" spans="1:3" ht="15" customHeight="1" x14ac:dyDescent="0.2">
      <c r="B89" s="84"/>
      <c r="C89" s="73" t="s">
        <v>57</v>
      </c>
    </row>
    <row r="90" spans="1:3" ht="30" customHeight="1" x14ac:dyDescent="0.2">
      <c r="B90" s="59">
        <v>1</v>
      </c>
      <c r="C90" s="73"/>
    </row>
    <row r="91" spans="1:3" ht="15" customHeight="1" x14ac:dyDescent="0.2"/>
    <row r="92" spans="1:3" ht="15" customHeight="1" x14ac:dyDescent="0.2"/>
    <row r="93" spans="1:3" ht="27.75" customHeight="1" x14ac:dyDescent="0.2">
      <c r="B93" s="62" t="s">
        <v>66</v>
      </c>
      <c r="C93" s="63">
        <f>IF(Calculos!B72=0,Calculos!B75,"Existem erros no preenchimento")</f>
        <v>0.59000000000000008</v>
      </c>
    </row>
    <row r="94" spans="1:3" ht="5.25" customHeight="1" x14ac:dyDescent="0.2">
      <c r="B94" s="64"/>
      <c r="C94" s="64"/>
    </row>
    <row r="95" spans="1:3" ht="21.95" customHeight="1" x14ac:dyDescent="0.2">
      <c r="A95" s="65"/>
      <c r="B95" s="90" t="str">
        <f>IF(Calculos!B72=0,(1-Calculos!B75)*100&amp;"% do VPL projetado estará em risco","")</f>
        <v>41% do VPL projetado estará em risco</v>
      </c>
      <c r="C95" s="90"/>
    </row>
    <row r="96" spans="1:3" ht="15" customHeight="1" x14ac:dyDescent="0.2"/>
    <row r="97" ht="15" customHeight="1" x14ac:dyDescent="0.2"/>
    <row r="98" ht="15" customHeight="1" x14ac:dyDescent="0.2"/>
    <row r="99" ht="15" customHeight="1" x14ac:dyDescent="0.2"/>
  </sheetData>
  <sheetProtection formatCells="0" formatColumns="0" formatRows="0" insertColumns="0" insertRows="0" insertHyperlinks="0" deleteColumns="0" deleteRows="0" autoFilter="0" pivotTables="0"/>
  <mergeCells count="45">
    <mergeCell ref="C60:C62"/>
    <mergeCell ref="B46:B47"/>
    <mergeCell ref="B48:B49"/>
    <mergeCell ref="B13:C13"/>
    <mergeCell ref="B8:C8"/>
    <mergeCell ref="B51:B52"/>
    <mergeCell ref="B67:C68"/>
    <mergeCell ref="B95:C95"/>
    <mergeCell ref="C86:C88"/>
    <mergeCell ref="B77:B78"/>
    <mergeCell ref="C78:C79"/>
    <mergeCell ref="C89:C90"/>
    <mergeCell ref="B85:B86"/>
    <mergeCell ref="B88:B89"/>
    <mergeCell ref="B72:B73"/>
    <mergeCell ref="C34:C36"/>
    <mergeCell ref="C26:C27"/>
    <mergeCell ref="C72:C74"/>
    <mergeCell ref="B83:B84"/>
    <mergeCell ref="C83:C85"/>
    <mergeCell ref="B59:B60"/>
    <mergeCell ref="B62:B63"/>
    <mergeCell ref="B74:B75"/>
    <mergeCell ref="C75:C77"/>
    <mergeCell ref="C63:C64"/>
    <mergeCell ref="C57:C59"/>
    <mergeCell ref="B57:B58"/>
    <mergeCell ref="C37:C38"/>
    <mergeCell ref="C31:C33"/>
    <mergeCell ref="C49:C51"/>
    <mergeCell ref="B1:C1"/>
    <mergeCell ref="C52:C53"/>
    <mergeCell ref="B7:C7"/>
    <mergeCell ref="B20:B21"/>
    <mergeCell ref="B22:B23"/>
    <mergeCell ref="C23:C25"/>
    <mergeCell ref="B25:B26"/>
    <mergeCell ref="C20:C22"/>
    <mergeCell ref="B31:B32"/>
    <mergeCell ref="B33:B34"/>
    <mergeCell ref="B36:B37"/>
    <mergeCell ref="C46:C48"/>
    <mergeCell ref="B15:C16"/>
    <mergeCell ref="B41:C42"/>
    <mergeCell ref="B3:C4"/>
  </mergeCells>
  <conditionalFormatting sqref="B14:C14 B13">
    <cfRule type="cellIs" dxfId="30" priority="17" operator="equal">
      <formula>"Tipo selecionado"</formula>
    </cfRule>
    <cfRule type="cellIs" dxfId="29" priority="18" operator="equal">
      <formula>"Selecione o tipo da empresa"</formula>
    </cfRule>
    <cfRule type="cellIs" dxfId="28" priority="19" operator="equal">
      <formula>"SELECIONE APENAS UM"</formula>
    </cfRule>
  </conditionalFormatting>
  <conditionalFormatting sqref="C94 C96:C1048576 C5:C6 C44:C55 C69:C81 C14 C9:C12 C91:C92 C18:C29">
    <cfRule type="containsText" dxfId="27" priority="14" operator="containsText" text="pontos">
      <formula>NOT(ISERROR(SEARCH("pontos",C5)))</formula>
    </cfRule>
    <cfRule type="cellIs" dxfId="26" priority="15" operator="equal">
      <formula>"Selecione uma pontuação"</formula>
    </cfRule>
    <cfRule type="cellIs" dxfId="25" priority="16" operator="equal">
      <formula>"SELECIONE APENAS UMA"</formula>
    </cfRule>
  </conditionalFormatting>
  <conditionalFormatting sqref="C56:C65 C82:C90 C30:C40">
    <cfRule type="cellIs" dxfId="24" priority="11" operator="equal">
      <formula>"Selecione uma pontuação"</formula>
    </cfRule>
    <cfRule type="containsText" dxfId="23" priority="12" operator="containsText" text="pontos">
      <formula>NOT(ISERROR(SEARCH("pontos",C30)))</formula>
    </cfRule>
    <cfRule type="cellIs" dxfId="22" priority="13" operator="equal">
      <formula>"SELECIONE APENAS UMA"</formula>
    </cfRule>
  </conditionalFormatting>
  <conditionalFormatting sqref="C93">
    <cfRule type="cellIs" dxfId="21" priority="7" operator="equal">
      <formula>"Existem erros no preenchimento"</formula>
    </cfRule>
  </conditionalFormatting>
  <hyperlinks>
    <hyperlink ref="B1:C1" r:id="rId1" display="VEJA O VÍDEO PARA PREENCHER A PLANILHA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 altText="">
                <anchor moveWithCells="1">
                  <from>
                    <xdr:col>1</xdr:col>
                    <xdr:colOff>219075</xdr:colOff>
                    <xdr:row>8</xdr:row>
                    <xdr:rowOff>0</xdr:rowOff>
                  </from>
                  <to>
                    <xdr:col>1</xdr:col>
                    <xdr:colOff>533400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 altText="">
                <anchor moveWithCells="1">
                  <from>
                    <xdr:col>1</xdr:col>
                    <xdr:colOff>219075</xdr:colOff>
                    <xdr:row>9</xdr:row>
                    <xdr:rowOff>0</xdr:rowOff>
                  </from>
                  <to>
                    <xdr:col>1</xdr:col>
                    <xdr:colOff>533400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 altText="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533400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 altText="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533400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19</xdr:row>
                    <xdr:rowOff>76200</xdr:rowOff>
                  </from>
                  <to>
                    <xdr:col>1</xdr:col>
                    <xdr:colOff>342900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21</xdr:row>
                    <xdr:rowOff>76200</xdr:rowOff>
                  </from>
                  <to>
                    <xdr:col>1</xdr:col>
                    <xdr:colOff>342900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23</xdr:row>
                    <xdr:rowOff>76200</xdr:rowOff>
                  </from>
                  <to>
                    <xdr:col>1</xdr:col>
                    <xdr:colOff>342900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24</xdr:row>
                    <xdr:rowOff>76200</xdr:rowOff>
                  </from>
                  <to>
                    <xdr:col>1</xdr:col>
                    <xdr:colOff>342900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30</xdr:row>
                    <xdr:rowOff>76200</xdr:rowOff>
                  </from>
                  <to>
                    <xdr:col>1</xdr:col>
                    <xdr:colOff>342900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32</xdr:row>
                    <xdr:rowOff>76200</xdr:rowOff>
                  </from>
                  <to>
                    <xdr:col>1</xdr:col>
                    <xdr:colOff>342900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34</xdr:row>
                    <xdr:rowOff>76200</xdr:rowOff>
                  </from>
                  <to>
                    <xdr:col>1</xdr:col>
                    <xdr:colOff>342900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35</xdr:row>
                    <xdr:rowOff>76200</xdr:rowOff>
                  </from>
                  <to>
                    <xdr:col>1</xdr:col>
                    <xdr:colOff>342900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37</xdr:row>
                    <xdr:rowOff>76200</xdr:rowOff>
                  </from>
                  <to>
                    <xdr:col>1</xdr:col>
                    <xdr:colOff>342900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26</xdr:row>
                    <xdr:rowOff>76200</xdr:rowOff>
                  </from>
                  <to>
                    <xdr:col>1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45</xdr:row>
                    <xdr:rowOff>76200</xdr:rowOff>
                  </from>
                  <to>
                    <xdr:col>1</xdr:col>
                    <xdr:colOff>342900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47</xdr:row>
                    <xdr:rowOff>76200</xdr:rowOff>
                  </from>
                  <to>
                    <xdr:col>1</xdr:col>
                    <xdr:colOff>342900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49</xdr:row>
                    <xdr:rowOff>76200</xdr:rowOff>
                  </from>
                  <to>
                    <xdr:col>1</xdr:col>
                    <xdr:colOff>342900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52</xdr:row>
                    <xdr:rowOff>76200</xdr:rowOff>
                  </from>
                  <to>
                    <xdr:col>1</xdr:col>
                    <xdr:colOff>342900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50</xdr:row>
                    <xdr:rowOff>76200</xdr:rowOff>
                  </from>
                  <to>
                    <xdr:col>1</xdr:col>
                    <xdr:colOff>342900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Check Box 44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56</xdr:row>
                    <xdr:rowOff>76200</xdr:rowOff>
                  </from>
                  <to>
                    <xdr:col>1</xdr:col>
                    <xdr:colOff>342900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58</xdr:row>
                    <xdr:rowOff>76200</xdr:rowOff>
                  </from>
                  <to>
                    <xdr:col>1</xdr:col>
                    <xdr:colOff>342900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Check Box 46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60</xdr:row>
                    <xdr:rowOff>76200</xdr:rowOff>
                  </from>
                  <to>
                    <xdr:col>1</xdr:col>
                    <xdr:colOff>342900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7" name="Check Box 47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61</xdr:row>
                    <xdr:rowOff>76200</xdr:rowOff>
                  </from>
                  <to>
                    <xdr:col>1</xdr:col>
                    <xdr:colOff>342900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8" name="Check Box 48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63</xdr:row>
                    <xdr:rowOff>76200</xdr:rowOff>
                  </from>
                  <to>
                    <xdr:col>1</xdr:col>
                    <xdr:colOff>342900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9" name="Check Box 49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71</xdr:row>
                    <xdr:rowOff>76200</xdr:rowOff>
                  </from>
                  <to>
                    <xdr:col>1</xdr:col>
                    <xdr:colOff>342900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0" name="Check Box 50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73</xdr:row>
                    <xdr:rowOff>76200</xdr:rowOff>
                  </from>
                  <to>
                    <xdr:col>1</xdr:col>
                    <xdr:colOff>342900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1" name="Check Box 51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75</xdr:row>
                    <xdr:rowOff>76200</xdr:rowOff>
                  </from>
                  <to>
                    <xdr:col>1</xdr:col>
                    <xdr:colOff>342900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2" name="Check Box 52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76</xdr:row>
                    <xdr:rowOff>76200</xdr:rowOff>
                  </from>
                  <to>
                    <xdr:col>1</xdr:col>
                    <xdr:colOff>342900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3" name="Check Box 53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78</xdr:row>
                    <xdr:rowOff>76200</xdr:rowOff>
                  </from>
                  <to>
                    <xdr:col>1</xdr:col>
                    <xdr:colOff>342900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4" name="Check Box 54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89</xdr:row>
                    <xdr:rowOff>76200</xdr:rowOff>
                  </from>
                  <to>
                    <xdr:col>1</xdr:col>
                    <xdr:colOff>342900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5" name="Check Box 55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87</xdr:row>
                    <xdr:rowOff>76200</xdr:rowOff>
                  </from>
                  <to>
                    <xdr:col>1</xdr:col>
                    <xdr:colOff>342900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6" name="Check Box 56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86</xdr:row>
                    <xdr:rowOff>76200</xdr:rowOff>
                  </from>
                  <to>
                    <xdr:col>1</xdr:col>
                    <xdr:colOff>342900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7" name="Check Box 57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84</xdr:row>
                    <xdr:rowOff>76200</xdr:rowOff>
                  </from>
                  <to>
                    <xdr:col>1</xdr:col>
                    <xdr:colOff>342900</xdr:colOff>
                    <xdr:row>85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8" name="Check Box 58">
              <controlPr defaultSize="0" autoFill="0" autoLine="0" autoPict="0" altText="">
                <anchor moveWithCells="1">
                  <from>
                    <xdr:col>1</xdr:col>
                    <xdr:colOff>28575</xdr:colOff>
                    <xdr:row>82</xdr:row>
                    <xdr:rowOff>76200</xdr:rowOff>
                  </from>
                  <to>
                    <xdr:col>1</xdr:col>
                    <xdr:colOff>342900</xdr:colOff>
                    <xdr:row>83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 enableFormatConditionsCalculation="0"/>
  <dimension ref="A2:K75"/>
  <sheetViews>
    <sheetView topLeftCell="A58" workbookViewId="0">
      <selection activeCell="C72" sqref="C72"/>
    </sheetView>
  </sheetViews>
  <sheetFormatPr defaultColWidth="8.85546875" defaultRowHeight="15" x14ac:dyDescent="0.25"/>
  <cols>
    <col min="1" max="1" width="24.7109375" style="8" bestFit="1" customWidth="1"/>
    <col min="2" max="2" width="17.85546875" style="7" bestFit="1" customWidth="1"/>
    <col min="3" max="3" width="17.42578125" style="7" bestFit="1" customWidth="1"/>
    <col min="4" max="4" width="14.7109375" style="7" bestFit="1" customWidth="1"/>
    <col min="7" max="7" width="24.7109375" bestFit="1" customWidth="1"/>
    <col min="9" max="11" width="9.140625" customWidth="1"/>
  </cols>
  <sheetData>
    <row r="2" spans="1:11" x14ac:dyDescent="0.25">
      <c r="A2" s="9"/>
    </row>
    <row r="3" spans="1:11" x14ac:dyDescent="0.25">
      <c r="A3" s="94" t="s">
        <v>23</v>
      </c>
      <c r="B3" s="94"/>
      <c r="C3" s="94"/>
      <c r="D3" s="94"/>
      <c r="G3" s="17" t="s">
        <v>30</v>
      </c>
      <c r="H3" s="1" t="s">
        <v>37</v>
      </c>
      <c r="I3" s="1" t="s">
        <v>35</v>
      </c>
      <c r="J3" s="1" t="s">
        <v>38</v>
      </c>
      <c r="K3" s="1" t="s">
        <v>36</v>
      </c>
    </row>
    <row r="4" spans="1:11" x14ac:dyDescent="0.25">
      <c r="A4" s="14" t="s">
        <v>31</v>
      </c>
      <c r="B4" s="11" t="s">
        <v>24</v>
      </c>
      <c r="C4" s="11" t="s">
        <v>26</v>
      </c>
      <c r="D4" s="11" t="s">
        <v>28</v>
      </c>
      <c r="G4" s="1" t="s">
        <v>40</v>
      </c>
      <c r="H4" s="1">
        <v>0</v>
      </c>
      <c r="I4" s="1">
        <v>0</v>
      </c>
      <c r="J4" s="1">
        <v>0</v>
      </c>
      <c r="K4" s="1">
        <v>0</v>
      </c>
    </row>
    <row r="5" spans="1:11" x14ac:dyDescent="0.25">
      <c r="A5" s="5" t="s">
        <v>19</v>
      </c>
      <c r="B5" s="11" t="b">
        <v>0</v>
      </c>
      <c r="C5" s="11">
        <f>IF(B5=TRUE,1,0)</f>
        <v>0</v>
      </c>
      <c r="D5" s="11">
        <f>IF(C5=1,1,0)</f>
        <v>0</v>
      </c>
      <c r="G5" s="1" t="s">
        <v>19</v>
      </c>
      <c r="H5" s="1">
        <v>1</v>
      </c>
      <c r="I5" s="18">
        <v>0.45</v>
      </c>
      <c r="J5" s="18">
        <v>0.1</v>
      </c>
      <c r="K5" s="18">
        <v>0.45</v>
      </c>
    </row>
    <row r="6" spans="1:11" x14ac:dyDescent="0.25">
      <c r="A6" s="5" t="s">
        <v>20</v>
      </c>
      <c r="B6" s="11" t="b">
        <v>0</v>
      </c>
      <c r="C6" s="11">
        <f t="shared" ref="C6:C8" si="0">IF(B6=TRUE,1,0)</f>
        <v>0</v>
      </c>
      <c r="D6" s="11">
        <f>IF(C6=1,2,0)</f>
        <v>0</v>
      </c>
      <c r="G6" s="1" t="s">
        <v>20</v>
      </c>
      <c r="H6" s="1">
        <v>2</v>
      </c>
      <c r="I6" s="18">
        <v>0.4</v>
      </c>
      <c r="J6" s="18">
        <v>0.2</v>
      </c>
      <c r="K6" s="18">
        <v>0.4</v>
      </c>
    </row>
    <row r="7" spans="1:11" x14ac:dyDescent="0.25">
      <c r="A7" s="5" t="s">
        <v>21</v>
      </c>
      <c r="B7" s="11" t="b">
        <v>1</v>
      </c>
      <c r="C7" s="11">
        <f t="shared" si="0"/>
        <v>1</v>
      </c>
      <c r="D7" s="11">
        <f>IF(C7=1,3,0)</f>
        <v>3</v>
      </c>
      <c r="G7" s="1" t="s">
        <v>21</v>
      </c>
      <c r="H7" s="1">
        <v>3</v>
      </c>
      <c r="I7" s="18">
        <v>0.35</v>
      </c>
      <c r="J7" s="18">
        <v>0.35</v>
      </c>
      <c r="K7" s="18">
        <v>0.3</v>
      </c>
    </row>
    <row r="8" spans="1:11" x14ac:dyDescent="0.25">
      <c r="A8" s="5" t="s">
        <v>22</v>
      </c>
      <c r="B8" s="11" t="b">
        <v>0</v>
      </c>
      <c r="C8" s="11">
        <f t="shared" si="0"/>
        <v>0</v>
      </c>
      <c r="D8" s="11">
        <f>IF(C8=1,4,0)</f>
        <v>0</v>
      </c>
      <c r="G8" s="1" t="s">
        <v>22</v>
      </c>
      <c r="H8" s="1">
        <v>4</v>
      </c>
      <c r="I8" s="18">
        <v>0.3</v>
      </c>
      <c r="J8" s="18">
        <v>0.6</v>
      </c>
      <c r="K8" s="18">
        <v>0.1</v>
      </c>
    </row>
    <row r="9" spans="1:11" x14ac:dyDescent="0.25">
      <c r="A9" s="3"/>
      <c r="B9" s="12" t="s">
        <v>25</v>
      </c>
      <c r="C9" s="11" t="s">
        <v>27</v>
      </c>
      <c r="D9" s="11" t="s">
        <v>29</v>
      </c>
      <c r="E9" s="16" t="s">
        <v>48</v>
      </c>
    </row>
    <row r="10" spans="1:11" x14ac:dyDescent="0.25">
      <c r="A10" s="3"/>
      <c r="B10" s="13">
        <f>IF(C10=0,0,IF(C10=1,1,2))</f>
        <v>1</v>
      </c>
      <c r="C10" s="11">
        <f>SUM(C5:C8)</f>
        <v>1</v>
      </c>
      <c r="D10" s="11">
        <f>SUM(D5:D8)</f>
        <v>3</v>
      </c>
      <c r="E10" s="2">
        <f>IF(B10=1,0,1)</f>
        <v>0</v>
      </c>
    </row>
    <row r="12" spans="1:11" x14ac:dyDescent="0.25">
      <c r="A12" s="95" t="s">
        <v>6</v>
      </c>
      <c r="B12" s="95"/>
      <c r="C12" s="95"/>
      <c r="D12" s="95"/>
      <c r="E12" s="16" t="s">
        <v>33</v>
      </c>
    </row>
    <row r="13" spans="1:11" x14ac:dyDescent="0.25">
      <c r="A13" s="3" t="s">
        <v>32</v>
      </c>
      <c r="B13" s="11" t="s">
        <v>24</v>
      </c>
      <c r="C13" s="11" t="s">
        <v>26</v>
      </c>
      <c r="D13" s="11" t="s">
        <v>28</v>
      </c>
      <c r="E13" s="2">
        <f>VLOOKUP($D$10,$H$4:$K$8,E15,FALSE)</f>
        <v>0.35</v>
      </c>
    </row>
    <row r="14" spans="1:11" x14ac:dyDescent="0.25">
      <c r="A14" s="12">
        <v>5</v>
      </c>
      <c r="B14" s="11" t="b">
        <v>0</v>
      </c>
      <c r="C14" s="11">
        <f>IF(B14=TRUE,1,0)</f>
        <v>0</v>
      </c>
      <c r="D14" s="11">
        <f>IF(C14=1,5,0)</f>
        <v>0</v>
      </c>
      <c r="E14" s="16" t="s">
        <v>39</v>
      </c>
    </row>
    <row r="15" spans="1:11" ht="15.75" thickBot="1" x14ac:dyDescent="0.3">
      <c r="A15" s="15">
        <v>4</v>
      </c>
      <c r="B15" s="11" t="b">
        <v>0</v>
      </c>
      <c r="C15" s="11">
        <f t="shared" ref="C15:C18" si="1">IF(B15=TRUE,1,0)</f>
        <v>0</v>
      </c>
      <c r="D15" s="11">
        <f>IF(C15=1,4,0)</f>
        <v>0</v>
      </c>
      <c r="E15" s="6">
        <v>2</v>
      </c>
    </row>
    <row r="16" spans="1:11" x14ac:dyDescent="0.25">
      <c r="A16" s="12">
        <v>3</v>
      </c>
      <c r="B16" s="11" t="b">
        <v>0</v>
      </c>
      <c r="C16" s="11">
        <f t="shared" si="1"/>
        <v>0</v>
      </c>
      <c r="D16" s="19">
        <f>IF(C16=1,3,0)</f>
        <v>0</v>
      </c>
      <c r="E16" s="20" t="s">
        <v>5</v>
      </c>
    </row>
    <row r="17" spans="1:5" ht="15.75" thickBot="1" x14ac:dyDescent="0.3">
      <c r="A17" s="15">
        <v>2</v>
      </c>
      <c r="B17" s="11" t="b">
        <v>1</v>
      </c>
      <c r="C17" s="11">
        <f t="shared" si="1"/>
        <v>1</v>
      </c>
      <c r="D17" s="19">
        <f>IF(C17=1,2,0)</f>
        <v>2</v>
      </c>
      <c r="E17" s="21">
        <f>D20*E13</f>
        <v>0.7</v>
      </c>
    </row>
    <row r="18" spans="1:5" x14ac:dyDescent="0.25">
      <c r="A18" s="12">
        <v>1</v>
      </c>
      <c r="B18" s="11" t="b">
        <v>0</v>
      </c>
      <c r="C18" s="11">
        <f t="shared" si="1"/>
        <v>0</v>
      </c>
      <c r="D18" s="11">
        <f>IF(C18=1,1,0)</f>
        <v>0</v>
      </c>
    </row>
    <row r="19" spans="1:5" x14ac:dyDescent="0.25">
      <c r="A19" s="3"/>
      <c r="B19" s="12" t="s">
        <v>25</v>
      </c>
      <c r="C19" s="11" t="s">
        <v>27</v>
      </c>
      <c r="D19" s="11" t="s">
        <v>29</v>
      </c>
      <c r="E19" s="16" t="s">
        <v>48</v>
      </c>
    </row>
    <row r="20" spans="1:5" x14ac:dyDescent="0.25">
      <c r="A20" s="3"/>
      <c r="B20" s="13">
        <f>IF(C20=0,0,IF(C20=1,1,2))</f>
        <v>1</v>
      </c>
      <c r="C20" s="11">
        <f>SUM(C14:C18)</f>
        <v>1</v>
      </c>
      <c r="D20" s="11">
        <f>SUM(D14:D18)</f>
        <v>2</v>
      </c>
      <c r="E20" s="2">
        <f>IF(B20=1,0,1)</f>
        <v>0</v>
      </c>
    </row>
    <row r="22" spans="1:5" x14ac:dyDescent="0.25">
      <c r="A22" s="95" t="s">
        <v>7</v>
      </c>
      <c r="B22" s="95"/>
      <c r="C22" s="95"/>
      <c r="D22" s="95"/>
      <c r="E22" s="16" t="s">
        <v>33</v>
      </c>
    </row>
    <row r="23" spans="1:5" x14ac:dyDescent="0.25">
      <c r="A23" s="3" t="s">
        <v>32</v>
      </c>
      <c r="B23" s="11" t="s">
        <v>24</v>
      </c>
      <c r="C23" s="11" t="s">
        <v>26</v>
      </c>
      <c r="D23" s="11" t="s">
        <v>28</v>
      </c>
      <c r="E23" s="2">
        <f>VLOOKUP($D$10,$H$4:$K$8,E25,FALSE)</f>
        <v>0.35</v>
      </c>
    </row>
    <row r="24" spans="1:5" x14ac:dyDescent="0.25">
      <c r="A24" s="12">
        <v>5</v>
      </c>
      <c r="B24" s="11" t="b">
        <v>0</v>
      </c>
      <c r="C24" s="11">
        <f>IF(B24=TRUE,1,0)</f>
        <v>0</v>
      </c>
      <c r="D24" s="11">
        <f>IF(C24=1,5,0)</f>
        <v>0</v>
      </c>
      <c r="E24" s="16" t="s">
        <v>39</v>
      </c>
    </row>
    <row r="25" spans="1:5" ht="15.75" thickBot="1" x14ac:dyDescent="0.3">
      <c r="A25" s="15">
        <v>4</v>
      </c>
      <c r="B25" s="11" t="b">
        <v>0</v>
      </c>
      <c r="C25" s="11">
        <f t="shared" ref="C25:C28" si="2">IF(B25=TRUE,1,0)</f>
        <v>0</v>
      </c>
      <c r="D25" s="11">
        <f>IF(C25=1,4,0)</f>
        <v>0</v>
      </c>
      <c r="E25" s="6">
        <v>2</v>
      </c>
    </row>
    <row r="26" spans="1:5" x14ac:dyDescent="0.25">
      <c r="A26" s="12">
        <v>3</v>
      </c>
      <c r="B26" s="11" t="b">
        <v>1</v>
      </c>
      <c r="C26" s="11">
        <f t="shared" si="2"/>
        <v>1</v>
      </c>
      <c r="D26" s="19">
        <f>IF(C26=1,3,0)</f>
        <v>3</v>
      </c>
      <c r="E26" s="20" t="s">
        <v>5</v>
      </c>
    </row>
    <row r="27" spans="1:5" ht="15.75" thickBot="1" x14ac:dyDescent="0.3">
      <c r="A27" s="15">
        <v>2</v>
      </c>
      <c r="B27" s="11" t="b">
        <v>0</v>
      </c>
      <c r="C27" s="11">
        <f t="shared" si="2"/>
        <v>0</v>
      </c>
      <c r="D27" s="19">
        <f>IF(C27=1,2,0)</f>
        <v>0</v>
      </c>
      <c r="E27" s="21">
        <f>D30*E23</f>
        <v>1.0499999999999998</v>
      </c>
    </row>
    <row r="28" spans="1:5" x14ac:dyDescent="0.25">
      <c r="A28" s="12">
        <v>1</v>
      </c>
      <c r="B28" s="11" t="b">
        <v>0</v>
      </c>
      <c r="C28" s="11">
        <f t="shared" si="2"/>
        <v>0</v>
      </c>
      <c r="D28" s="11">
        <f>IF(C28=1,1,0)</f>
        <v>0</v>
      </c>
    </row>
    <row r="29" spans="1:5" x14ac:dyDescent="0.25">
      <c r="A29" s="3"/>
      <c r="B29" s="12" t="s">
        <v>25</v>
      </c>
      <c r="C29" s="11" t="s">
        <v>27</v>
      </c>
      <c r="D29" s="11" t="s">
        <v>29</v>
      </c>
      <c r="E29" s="16" t="s">
        <v>48</v>
      </c>
    </row>
    <row r="30" spans="1:5" x14ac:dyDescent="0.25">
      <c r="A30" s="3"/>
      <c r="B30" s="13">
        <f>IF(C30=0,0,IF(C30=1,1,2))</f>
        <v>1</v>
      </c>
      <c r="C30" s="11">
        <f>SUM(C24:C28)</f>
        <v>1</v>
      </c>
      <c r="D30" s="11">
        <f>SUM(D24:D28)</f>
        <v>3</v>
      </c>
      <c r="E30" s="2">
        <f>IF(B30=1,0,1)</f>
        <v>0</v>
      </c>
    </row>
    <row r="32" spans="1:5" x14ac:dyDescent="0.25">
      <c r="A32" s="95" t="s">
        <v>8</v>
      </c>
      <c r="B32" s="95"/>
      <c r="C32" s="95"/>
      <c r="D32" s="95"/>
      <c r="E32" s="16" t="s">
        <v>33</v>
      </c>
    </row>
    <row r="33" spans="1:5" x14ac:dyDescent="0.25">
      <c r="A33" s="3" t="s">
        <v>32</v>
      </c>
      <c r="B33" s="11" t="s">
        <v>24</v>
      </c>
      <c r="C33" s="11" t="s">
        <v>26</v>
      </c>
      <c r="D33" s="11" t="s">
        <v>28</v>
      </c>
      <c r="E33" s="2">
        <f>VLOOKUP($D$10,$H$4:$K$8,E35,FALSE)</f>
        <v>0.35</v>
      </c>
    </row>
    <row r="34" spans="1:5" x14ac:dyDescent="0.25">
      <c r="A34" s="12">
        <v>5</v>
      </c>
      <c r="B34" s="11" t="b">
        <v>0</v>
      </c>
      <c r="C34" s="11">
        <f>IF(B34=TRUE,1,0)</f>
        <v>0</v>
      </c>
      <c r="D34" s="11">
        <f>IF(C34=1,5,0)</f>
        <v>0</v>
      </c>
      <c r="E34" s="16" t="s">
        <v>39</v>
      </c>
    </row>
    <row r="35" spans="1:5" ht="15.75" thickBot="1" x14ac:dyDescent="0.3">
      <c r="A35" s="15">
        <v>4</v>
      </c>
      <c r="B35" s="11" t="b">
        <v>0</v>
      </c>
      <c r="C35" s="11">
        <f t="shared" ref="C35:C38" si="3">IF(B35=TRUE,1,0)</f>
        <v>0</v>
      </c>
      <c r="D35" s="11">
        <f>IF(C35=1,4,0)</f>
        <v>0</v>
      </c>
      <c r="E35" s="6">
        <v>3</v>
      </c>
    </row>
    <row r="36" spans="1:5" x14ac:dyDescent="0.25">
      <c r="A36" s="12">
        <v>3</v>
      </c>
      <c r="B36" s="11" t="b">
        <v>0</v>
      </c>
      <c r="C36" s="11">
        <f t="shared" si="3"/>
        <v>0</v>
      </c>
      <c r="D36" s="19">
        <f>IF(C36=1,3,0)</f>
        <v>0</v>
      </c>
      <c r="E36" s="20" t="s">
        <v>5</v>
      </c>
    </row>
    <row r="37" spans="1:5" ht="15" customHeight="1" thickBot="1" x14ac:dyDescent="0.3">
      <c r="A37" s="15">
        <v>2</v>
      </c>
      <c r="B37" s="11" t="b">
        <v>1</v>
      </c>
      <c r="C37" s="11">
        <f t="shared" si="3"/>
        <v>1</v>
      </c>
      <c r="D37" s="19">
        <f>IF(C37=1,2,0)</f>
        <v>2</v>
      </c>
      <c r="E37" s="21">
        <f>D40*E33</f>
        <v>0.7</v>
      </c>
    </row>
    <row r="38" spans="1:5" x14ac:dyDescent="0.25">
      <c r="A38" s="12">
        <v>1</v>
      </c>
      <c r="B38" s="11" t="b">
        <v>0</v>
      </c>
      <c r="C38" s="11">
        <f t="shared" si="3"/>
        <v>0</v>
      </c>
      <c r="D38" s="11">
        <f>IF(C38=1,1,0)</f>
        <v>0</v>
      </c>
    </row>
    <row r="39" spans="1:5" ht="15" customHeight="1" x14ac:dyDescent="0.25">
      <c r="A39" s="3"/>
      <c r="B39" s="12" t="s">
        <v>25</v>
      </c>
      <c r="C39" s="11" t="s">
        <v>27</v>
      </c>
      <c r="D39" s="11" t="s">
        <v>29</v>
      </c>
      <c r="E39" s="16" t="s">
        <v>48</v>
      </c>
    </row>
    <row r="40" spans="1:5" x14ac:dyDescent="0.25">
      <c r="A40" s="3"/>
      <c r="B40" s="13">
        <f>IF(C40=0,0,IF(C40=1,1,2))</f>
        <v>1</v>
      </c>
      <c r="C40" s="11">
        <f>SUM(C34:C38)</f>
        <v>1</v>
      </c>
      <c r="D40" s="11">
        <f>SUM(D34:D38)</f>
        <v>2</v>
      </c>
      <c r="E40" s="2">
        <f>IF(B40=1,0,1)</f>
        <v>0</v>
      </c>
    </row>
    <row r="41" spans="1:5" x14ac:dyDescent="0.25">
      <c r="A41" s="10"/>
    </row>
    <row r="42" spans="1:5" ht="15" customHeight="1" x14ac:dyDescent="0.25">
      <c r="A42" s="95" t="s">
        <v>9</v>
      </c>
      <c r="B42" s="95"/>
      <c r="C42" s="95"/>
      <c r="D42" s="95"/>
      <c r="E42" s="16" t="s">
        <v>33</v>
      </c>
    </row>
    <row r="43" spans="1:5" x14ac:dyDescent="0.25">
      <c r="A43" s="3" t="s">
        <v>32</v>
      </c>
      <c r="B43" s="11" t="s">
        <v>24</v>
      </c>
      <c r="C43" s="11" t="s">
        <v>26</v>
      </c>
      <c r="D43" s="11" t="s">
        <v>28</v>
      </c>
      <c r="E43" s="2">
        <f>VLOOKUP($D$10,$H$4:$K$8,E45,FALSE)</f>
        <v>0.35</v>
      </c>
    </row>
    <row r="44" spans="1:5" x14ac:dyDescent="0.25">
      <c r="A44" s="12">
        <v>5</v>
      </c>
      <c r="B44" s="11" t="b">
        <v>0</v>
      </c>
      <c r="C44" s="11">
        <f>IF(B44=TRUE,1,0)</f>
        <v>0</v>
      </c>
      <c r="D44" s="11">
        <f>IF(C44=1,5,0)</f>
        <v>0</v>
      </c>
      <c r="E44" s="16" t="s">
        <v>39</v>
      </c>
    </row>
    <row r="45" spans="1:5" ht="15.75" thickBot="1" x14ac:dyDescent="0.3">
      <c r="A45" s="15">
        <v>4</v>
      </c>
      <c r="B45" s="11" t="b">
        <v>0</v>
      </c>
      <c r="C45" s="11">
        <f t="shared" ref="C45:C48" si="4">IF(B45=TRUE,1,0)</f>
        <v>0</v>
      </c>
      <c r="D45" s="11">
        <f>IF(C45=1,4,0)</f>
        <v>0</v>
      </c>
      <c r="E45" s="6">
        <v>3</v>
      </c>
    </row>
    <row r="46" spans="1:5" x14ac:dyDescent="0.25">
      <c r="A46" s="12">
        <v>3</v>
      </c>
      <c r="B46" s="11" t="b">
        <v>1</v>
      </c>
      <c r="C46" s="11">
        <f t="shared" si="4"/>
        <v>1</v>
      </c>
      <c r="D46" s="19">
        <f>IF(C46=1,3,0)</f>
        <v>3</v>
      </c>
      <c r="E46" s="20" t="s">
        <v>5</v>
      </c>
    </row>
    <row r="47" spans="1:5" ht="15.75" thickBot="1" x14ac:dyDescent="0.3">
      <c r="A47" s="15">
        <v>2</v>
      </c>
      <c r="B47" s="11" t="b">
        <v>0</v>
      </c>
      <c r="C47" s="11">
        <f t="shared" si="4"/>
        <v>0</v>
      </c>
      <c r="D47" s="19">
        <f>IF(C47=1,2,0)</f>
        <v>0</v>
      </c>
      <c r="E47" s="21">
        <f>D50*E43</f>
        <v>1.0499999999999998</v>
      </c>
    </row>
    <row r="48" spans="1:5" x14ac:dyDescent="0.25">
      <c r="A48" s="12">
        <v>1</v>
      </c>
      <c r="B48" s="11" t="b">
        <v>0</v>
      </c>
      <c r="C48" s="11">
        <f t="shared" si="4"/>
        <v>0</v>
      </c>
      <c r="D48" s="11">
        <f>IF(C48=1,1,0)</f>
        <v>0</v>
      </c>
    </row>
    <row r="49" spans="1:5" x14ac:dyDescent="0.25">
      <c r="A49" s="3"/>
      <c r="B49" s="12" t="s">
        <v>25</v>
      </c>
      <c r="C49" s="11" t="s">
        <v>27</v>
      </c>
      <c r="D49" s="11" t="s">
        <v>29</v>
      </c>
      <c r="E49" s="16" t="s">
        <v>48</v>
      </c>
    </row>
    <row r="50" spans="1:5" x14ac:dyDescent="0.25">
      <c r="A50" s="3"/>
      <c r="B50" s="13">
        <f>IF(C50=0,0,IF(C50=1,1,2))</f>
        <v>1</v>
      </c>
      <c r="C50" s="11">
        <f>SUM(C44:C48)</f>
        <v>1</v>
      </c>
      <c r="D50" s="11">
        <f>SUM(D44:D48)</f>
        <v>3</v>
      </c>
      <c r="E50" s="2">
        <f>IF(B50=1,0,1)</f>
        <v>0</v>
      </c>
    </row>
    <row r="52" spans="1:5" x14ac:dyDescent="0.25">
      <c r="A52" s="95" t="s">
        <v>15</v>
      </c>
      <c r="B52" s="95"/>
      <c r="C52" s="95"/>
      <c r="D52" s="95"/>
      <c r="E52" s="16" t="s">
        <v>33</v>
      </c>
    </row>
    <row r="53" spans="1:5" x14ac:dyDescent="0.25">
      <c r="A53" s="3" t="s">
        <v>32</v>
      </c>
      <c r="B53" s="11" t="s">
        <v>24</v>
      </c>
      <c r="C53" s="11" t="s">
        <v>26</v>
      </c>
      <c r="D53" s="11" t="s">
        <v>28</v>
      </c>
      <c r="E53" s="2">
        <f>VLOOKUP($D$10,$H$4:$K$8,E55,FALSE)</f>
        <v>0.3</v>
      </c>
    </row>
    <row r="54" spans="1:5" x14ac:dyDescent="0.25">
      <c r="A54" s="12">
        <v>5</v>
      </c>
      <c r="B54" s="11" t="b">
        <v>1</v>
      </c>
      <c r="C54" s="11">
        <f>IF(B54=TRUE,1,0)</f>
        <v>1</v>
      </c>
      <c r="D54" s="11">
        <f>IF(C54=1,5,0)</f>
        <v>5</v>
      </c>
      <c r="E54" s="16" t="s">
        <v>39</v>
      </c>
    </row>
    <row r="55" spans="1:5" ht="15.75" thickBot="1" x14ac:dyDescent="0.3">
      <c r="A55" s="15">
        <v>4</v>
      </c>
      <c r="B55" s="11" t="b">
        <v>0</v>
      </c>
      <c r="C55" s="11">
        <f t="shared" ref="C55:C58" si="5">IF(B55=TRUE,1,0)</f>
        <v>0</v>
      </c>
      <c r="D55" s="11">
        <f>IF(C55=1,4,0)</f>
        <v>0</v>
      </c>
      <c r="E55" s="6">
        <v>4</v>
      </c>
    </row>
    <row r="56" spans="1:5" x14ac:dyDescent="0.25">
      <c r="A56" s="12">
        <v>3</v>
      </c>
      <c r="B56" s="11" t="b">
        <v>0</v>
      </c>
      <c r="C56" s="11">
        <f t="shared" si="5"/>
        <v>0</v>
      </c>
      <c r="D56" s="19">
        <f>IF(C56=1,3,0)</f>
        <v>0</v>
      </c>
      <c r="E56" s="20" t="s">
        <v>5</v>
      </c>
    </row>
    <row r="57" spans="1:5" ht="15.75" thickBot="1" x14ac:dyDescent="0.3">
      <c r="A57" s="15">
        <v>2</v>
      </c>
      <c r="B57" s="11" t="b">
        <v>0</v>
      </c>
      <c r="C57" s="11">
        <f t="shared" si="5"/>
        <v>0</v>
      </c>
      <c r="D57" s="19">
        <f>IF(C57=1,2,0)</f>
        <v>0</v>
      </c>
      <c r="E57" s="21">
        <f>D60*E53</f>
        <v>1.5</v>
      </c>
    </row>
    <row r="58" spans="1:5" x14ac:dyDescent="0.25">
      <c r="A58" s="12">
        <v>1</v>
      </c>
      <c r="B58" s="11" t="b">
        <v>0</v>
      </c>
      <c r="C58" s="11">
        <f t="shared" si="5"/>
        <v>0</v>
      </c>
      <c r="D58" s="11">
        <f>IF(C58=1,1,0)</f>
        <v>0</v>
      </c>
    </row>
    <row r="59" spans="1:5" x14ac:dyDescent="0.25">
      <c r="A59" s="3"/>
      <c r="B59" s="12" t="s">
        <v>25</v>
      </c>
      <c r="C59" s="11" t="s">
        <v>27</v>
      </c>
      <c r="D59" s="11" t="s">
        <v>29</v>
      </c>
      <c r="E59" s="16" t="s">
        <v>48</v>
      </c>
    </row>
    <row r="60" spans="1:5" x14ac:dyDescent="0.25">
      <c r="A60" s="3"/>
      <c r="B60" s="13">
        <f>IF(C60=0,0,IF(C60=1,1,2))</f>
        <v>1</v>
      </c>
      <c r="C60" s="11">
        <f>SUM(C54:C58)</f>
        <v>1</v>
      </c>
      <c r="D60" s="11">
        <f>SUM(D54:D58)</f>
        <v>5</v>
      </c>
      <c r="E60" s="2">
        <f>IF(B60=1,0,1)</f>
        <v>0</v>
      </c>
    </row>
    <row r="62" spans="1:5" x14ac:dyDescent="0.25">
      <c r="A62" s="95" t="s">
        <v>16</v>
      </c>
      <c r="B62" s="95"/>
      <c r="C62" s="95"/>
      <c r="D62" s="95"/>
      <c r="E62" s="16" t="s">
        <v>33</v>
      </c>
    </row>
    <row r="63" spans="1:5" x14ac:dyDescent="0.25">
      <c r="A63" s="3" t="s">
        <v>32</v>
      </c>
      <c r="B63" s="11" t="s">
        <v>24</v>
      </c>
      <c r="C63" s="11" t="s">
        <v>26</v>
      </c>
      <c r="D63" s="11" t="s">
        <v>28</v>
      </c>
      <c r="E63" s="2">
        <f>VLOOKUP($D$10,$H$4:$K$8,E65,FALSE)</f>
        <v>0.3</v>
      </c>
    </row>
    <row r="64" spans="1:5" x14ac:dyDescent="0.25">
      <c r="A64" s="12">
        <v>5</v>
      </c>
      <c r="B64" s="11" t="b">
        <v>0</v>
      </c>
      <c r="C64" s="11">
        <f>IF(B64=TRUE,1,0)</f>
        <v>0</v>
      </c>
      <c r="D64" s="11">
        <f>IF(C64=1,5,0)</f>
        <v>0</v>
      </c>
      <c r="E64" s="16" t="s">
        <v>39</v>
      </c>
    </row>
    <row r="65" spans="1:5" ht="15.75" thickBot="1" x14ac:dyDescent="0.3">
      <c r="A65" s="15">
        <v>4</v>
      </c>
      <c r="B65" s="11" t="b">
        <v>0</v>
      </c>
      <c r="C65" s="11">
        <f t="shared" ref="C65:C68" si="6">IF(B65=TRUE,1,0)</f>
        <v>0</v>
      </c>
      <c r="D65" s="11">
        <f>IF(C65=1,4,0)</f>
        <v>0</v>
      </c>
      <c r="E65" s="6">
        <v>4</v>
      </c>
    </row>
    <row r="66" spans="1:5" x14ac:dyDescent="0.25">
      <c r="A66" s="12">
        <v>3</v>
      </c>
      <c r="B66" s="11" t="b">
        <v>1</v>
      </c>
      <c r="C66" s="11">
        <f t="shared" si="6"/>
        <v>1</v>
      </c>
      <c r="D66" s="19">
        <f>IF(C66=1,3,0)</f>
        <v>3</v>
      </c>
      <c r="E66" s="20" t="s">
        <v>5</v>
      </c>
    </row>
    <row r="67" spans="1:5" ht="15.75" thickBot="1" x14ac:dyDescent="0.3">
      <c r="A67" s="15">
        <v>2</v>
      </c>
      <c r="B67" s="11" t="b">
        <v>0</v>
      </c>
      <c r="C67" s="11">
        <f t="shared" si="6"/>
        <v>0</v>
      </c>
      <c r="D67" s="19">
        <f>IF(C67=1,2,0)</f>
        <v>0</v>
      </c>
      <c r="E67" s="21">
        <f>D70*E63</f>
        <v>0.89999999999999991</v>
      </c>
    </row>
    <row r="68" spans="1:5" x14ac:dyDescent="0.25">
      <c r="A68" s="12">
        <v>1</v>
      </c>
      <c r="B68" s="11" t="b">
        <v>0</v>
      </c>
      <c r="C68" s="11">
        <f t="shared" si="6"/>
        <v>0</v>
      </c>
      <c r="D68" s="11">
        <f>IF(C68=1,1,0)</f>
        <v>0</v>
      </c>
    </row>
    <row r="69" spans="1:5" x14ac:dyDescent="0.25">
      <c r="A69" s="3"/>
      <c r="B69" s="12" t="s">
        <v>25</v>
      </c>
      <c r="C69" s="11" t="s">
        <v>27</v>
      </c>
      <c r="D69" s="11" t="s">
        <v>29</v>
      </c>
      <c r="E69" s="16" t="s">
        <v>48</v>
      </c>
    </row>
    <row r="70" spans="1:5" x14ac:dyDescent="0.25">
      <c r="A70" s="3"/>
      <c r="B70" s="13">
        <f>IF(C70=0,0,IF(C70=1,1,2))</f>
        <v>1</v>
      </c>
      <c r="C70" s="11">
        <f>SUM(C64:C68)</f>
        <v>1</v>
      </c>
      <c r="D70" s="11">
        <f>SUM(D64:D68)</f>
        <v>3</v>
      </c>
      <c r="E70" s="2">
        <f>IF(B70=1,0,1)</f>
        <v>0</v>
      </c>
    </row>
    <row r="72" spans="1:5" x14ac:dyDescent="0.25">
      <c r="A72" s="4" t="s">
        <v>47</v>
      </c>
      <c r="B72" s="11">
        <f>E10+E20+E30+E40+E50+E60+E70</f>
        <v>0</v>
      </c>
    </row>
    <row r="75" spans="1:5" x14ac:dyDescent="0.25">
      <c r="A75" s="16" t="s">
        <v>41</v>
      </c>
      <c r="B75" s="22">
        <f>(E17+E27+E37+E47+E57+E67)/10</f>
        <v>0.59000000000000008</v>
      </c>
    </row>
  </sheetData>
  <mergeCells count="7">
    <mergeCell ref="A3:D3"/>
    <mergeCell ref="A52:D52"/>
    <mergeCell ref="A62:D62"/>
    <mergeCell ref="A12:D12"/>
    <mergeCell ref="A22:D22"/>
    <mergeCell ref="A32:D32"/>
    <mergeCell ref="A42:D42"/>
  </mergeCells>
  <conditionalFormatting sqref="B9">
    <cfRule type="cellIs" dxfId="20" priority="22" operator="equal">
      <formula>"Tipo selecionado"</formula>
    </cfRule>
    <cfRule type="cellIs" dxfId="19" priority="23" operator="equal">
      <formula>"Selecione o tipo da empresa"</formula>
    </cfRule>
    <cfRule type="cellIs" dxfId="18" priority="24" operator="equal">
      <formula>"SELECIONE APENAS UM"</formula>
    </cfRule>
  </conditionalFormatting>
  <conditionalFormatting sqref="B19">
    <cfRule type="cellIs" dxfId="17" priority="19" operator="equal">
      <formula>"Tipo selecionado"</formula>
    </cfRule>
    <cfRule type="cellIs" dxfId="16" priority="20" operator="equal">
      <formula>"Selecione o tipo da empresa"</formula>
    </cfRule>
    <cfRule type="cellIs" dxfId="15" priority="21" operator="equal">
      <formula>"SELECIONE APENAS UM"</formula>
    </cfRule>
  </conditionalFormatting>
  <conditionalFormatting sqref="B69">
    <cfRule type="cellIs" dxfId="14" priority="1" operator="equal">
      <formula>"Tipo selecionado"</formula>
    </cfRule>
    <cfRule type="cellIs" dxfId="13" priority="2" operator="equal">
      <formula>"Selecione o tipo da empresa"</formula>
    </cfRule>
    <cfRule type="cellIs" dxfId="12" priority="3" operator="equal">
      <formula>"SELECIONE APENAS UM"</formula>
    </cfRule>
  </conditionalFormatting>
  <conditionalFormatting sqref="B29">
    <cfRule type="cellIs" dxfId="11" priority="13" operator="equal">
      <formula>"Tipo selecionado"</formula>
    </cfRule>
    <cfRule type="cellIs" dxfId="10" priority="14" operator="equal">
      <formula>"Selecione o tipo da empresa"</formula>
    </cfRule>
    <cfRule type="cellIs" dxfId="9" priority="15" operator="equal">
      <formula>"SELECIONE APENAS UM"</formula>
    </cfRule>
  </conditionalFormatting>
  <conditionalFormatting sqref="B39">
    <cfRule type="cellIs" dxfId="8" priority="10" operator="equal">
      <formula>"Tipo selecionado"</formula>
    </cfRule>
    <cfRule type="cellIs" dxfId="7" priority="11" operator="equal">
      <formula>"Selecione o tipo da empresa"</formula>
    </cfRule>
    <cfRule type="cellIs" dxfId="6" priority="12" operator="equal">
      <formula>"SELECIONE APENAS UM"</formula>
    </cfRule>
  </conditionalFormatting>
  <conditionalFormatting sqref="B49">
    <cfRule type="cellIs" dxfId="5" priority="7" operator="equal">
      <formula>"Tipo selecionado"</formula>
    </cfRule>
    <cfRule type="cellIs" dxfId="4" priority="8" operator="equal">
      <formula>"Selecione o tipo da empresa"</formula>
    </cfRule>
    <cfRule type="cellIs" dxfId="3" priority="9" operator="equal">
      <formula>"SELECIONE APENAS UM"</formula>
    </cfRule>
  </conditionalFormatting>
  <conditionalFormatting sqref="B59">
    <cfRule type="cellIs" dxfId="2" priority="4" operator="equal">
      <formula>"Tipo selecionado"</formula>
    </cfRule>
    <cfRule type="cellIs" dxfId="1" priority="5" operator="equal">
      <formula>"Selecione o tipo da empresa"</formula>
    </cfRule>
    <cfRule type="cellIs" dxfId="0" priority="6" operator="equal">
      <formula>"SELECIONE APENAS UM"</formula>
    </cfRule>
  </conditionalFormatting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O23"/>
  <sheetViews>
    <sheetView zoomScale="85" zoomScaleNormal="85" zoomScalePageLayoutView="85" workbookViewId="0">
      <selection activeCell="D1" sqref="D1:O2"/>
    </sheetView>
  </sheetViews>
  <sheetFormatPr defaultColWidth="8.85546875" defaultRowHeight="15" x14ac:dyDescent="0.25"/>
  <cols>
    <col min="1" max="1" width="1.85546875" style="24" customWidth="1"/>
    <col min="2" max="16384" width="8.85546875" style="24"/>
  </cols>
  <sheetData>
    <row r="1" spans="1:15" ht="15" customHeight="1" x14ac:dyDescent="0.25">
      <c r="A1" s="67"/>
      <c r="B1" s="68"/>
      <c r="C1" s="68"/>
      <c r="D1" s="72" t="s">
        <v>68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x14ac:dyDescent="0.25">
      <c r="A2" s="67"/>
      <c r="B2" s="68"/>
      <c r="C2" s="68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x14ac:dyDescent="0.25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9"/>
    </row>
    <row r="4" spans="1:15" ht="0.75" customHeight="1" x14ac:dyDescent="0.2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</row>
    <row r="5" spans="1:15" hidden="1" x14ac:dyDescent="0.25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70"/>
    </row>
    <row r="6" spans="1:15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5" x14ac:dyDescent="0.25">
      <c r="A7" s="96"/>
      <c r="B7" s="96"/>
      <c r="C7" s="96"/>
      <c r="D7" s="96"/>
      <c r="E7" s="96"/>
      <c r="F7" s="96"/>
      <c r="G7" s="96"/>
      <c r="H7" s="96"/>
      <c r="I7" s="23"/>
      <c r="J7" s="23"/>
      <c r="K7" s="23"/>
      <c r="L7" s="23"/>
      <c r="M7" s="23"/>
    </row>
    <row r="8" spans="1:15" x14ac:dyDescent="0.25">
      <c r="A8" s="96"/>
      <c r="B8" s="96"/>
      <c r="C8" s="96"/>
      <c r="D8" s="96"/>
      <c r="E8" s="96"/>
      <c r="F8" s="96"/>
      <c r="G8" s="96"/>
      <c r="H8" s="96"/>
      <c r="I8" s="23"/>
      <c r="J8" s="23"/>
      <c r="K8" s="23"/>
      <c r="L8" s="23"/>
      <c r="M8" s="23"/>
    </row>
    <row r="9" spans="1:15" x14ac:dyDescent="0.25">
      <c r="A9" s="96"/>
      <c r="B9" s="96"/>
      <c r="C9" s="96"/>
      <c r="D9" s="96"/>
      <c r="E9" s="96"/>
      <c r="F9" s="96"/>
      <c r="G9" s="96"/>
      <c r="H9" s="96"/>
      <c r="I9" s="23"/>
      <c r="J9" s="23"/>
      <c r="K9" s="23"/>
      <c r="L9" s="23"/>
      <c r="M9" s="23"/>
    </row>
    <row r="10" spans="1:15" x14ac:dyDescent="0.25">
      <c r="A10" s="96"/>
      <c r="B10" s="96"/>
      <c r="C10" s="96"/>
      <c r="D10" s="96"/>
      <c r="E10" s="96"/>
      <c r="F10" s="96"/>
      <c r="G10" s="96"/>
      <c r="H10" s="96"/>
      <c r="I10" s="23"/>
      <c r="J10" s="23"/>
      <c r="K10" s="23"/>
      <c r="L10" s="23"/>
      <c r="M10" s="23"/>
    </row>
    <row r="11" spans="1:15" x14ac:dyDescent="0.25">
      <c r="A11" s="96"/>
      <c r="B11" s="96"/>
      <c r="C11" s="96"/>
      <c r="D11" s="96"/>
      <c r="E11" s="96"/>
      <c r="F11" s="96"/>
      <c r="G11" s="96"/>
      <c r="H11" s="96"/>
      <c r="I11" s="23"/>
      <c r="J11" s="23"/>
      <c r="K11" s="23"/>
      <c r="L11" s="23"/>
      <c r="M11" s="23"/>
    </row>
    <row r="12" spans="1:15" x14ac:dyDescent="0.25">
      <c r="A12" s="96"/>
      <c r="B12" s="96"/>
      <c r="C12" s="96"/>
      <c r="D12" s="96"/>
      <c r="E12" s="96"/>
      <c r="F12" s="96"/>
      <c r="G12" s="96"/>
      <c r="H12" s="96"/>
      <c r="I12" s="23"/>
      <c r="J12" s="23"/>
      <c r="K12" s="23"/>
      <c r="L12" s="23"/>
      <c r="M12" s="23"/>
    </row>
    <row r="13" spans="1:15" x14ac:dyDescent="0.25">
      <c r="A13" s="96"/>
      <c r="B13" s="96"/>
      <c r="C13" s="96"/>
      <c r="D13" s="96"/>
      <c r="E13" s="96"/>
      <c r="F13" s="96"/>
      <c r="G13" s="96"/>
      <c r="H13" s="96"/>
      <c r="I13" s="23"/>
      <c r="J13" s="23"/>
      <c r="K13" s="23"/>
      <c r="L13" s="23"/>
      <c r="M13" s="23"/>
    </row>
    <row r="14" spans="1:15" x14ac:dyDescent="0.25">
      <c r="A14" s="96"/>
      <c r="B14" s="96"/>
      <c r="C14" s="96"/>
      <c r="D14" s="96"/>
      <c r="E14" s="96"/>
      <c r="F14" s="96"/>
      <c r="G14" s="96"/>
      <c r="H14" s="96"/>
      <c r="I14" s="23"/>
      <c r="J14" s="23"/>
      <c r="K14" s="23"/>
      <c r="L14" s="23"/>
      <c r="M14" s="23"/>
    </row>
    <row r="15" spans="1:15" x14ac:dyDescent="0.25">
      <c r="A15" s="96"/>
      <c r="B15" s="96"/>
      <c r="C15" s="96"/>
      <c r="D15" s="96"/>
      <c r="E15" s="96"/>
      <c r="F15" s="96"/>
      <c r="G15" s="96"/>
      <c r="H15" s="96"/>
      <c r="I15" s="23"/>
      <c r="J15" s="23"/>
      <c r="K15" s="23"/>
      <c r="L15" s="23"/>
      <c r="M15" s="23"/>
    </row>
    <row r="16" spans="1:15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</sheetData>
  <sheetProtection formatCells="0" formatColumns="0" formatRows="0" insertColumns="0" insertRows="0" insertHyperlinks="0" deleteColumns="0" deleteRows="0" sort="0" autoFilter="0" pivotTables="0"/>
  <mergeCells count="2">
    <mergeCell ref="A7:H15"/>
    <mergeCell ref="D1:O2"/>
  </mergeCells>
  <hyperlinks>
    <hyperlink ref="D1:O2" r:id="rId1" display="VEJA O VÍDEO PARA ENTENDER OS QUADRANTES DA MATRIZ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"/>
  <sheetViews>
    <sheetView zoomScale="85" zoomScaleNormal="85" zoomScalePageLayoutView="85" workbookViewId="0">
      <selection activeCell="D19" sqref="D19"/>
    </sheetView>
  </sheetViews>
  <sheetFormatPr defaultColWidth="8.85546875" defaultRowHeight="15" x14ac:dyDescent="0.25"/>
  <cols>
    <col min="1" max="16384" width="8.85546875" style="8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Cálculo NPVR</vt:lpstr>
      <vt:lpstr>Calculos</vt:lpstr>
      <vt:lpstr>Matriz de Gestão de Risco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Yamamoto</dc:creator>
  <cp:lastModifiedBy>user</cp:lastModifiedBy>
  <dcterms:created xsi:type="dcterms:W3CDTF">2017-02-27T22:04:16Z</dcterms:created>
  <dcterms:modified xsi:type="dcterms:W3CDTF">2017-05-09T15:01:03Z</dcterms:modified>
</cp:coreProperties>
</file>